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690" activeTab="0"/>
  </bookViews>
  <sheets>
    <sheet name="07-TB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0">'07-TB8'!$A$1:$V$74</definedName>
  </definedNames>
  <calcPr fullCalcOnLoad="1"/>
</workbook>
</file>

<file path=xl/sharedStrings.xml><?xml version="1.0" encoding="utf-8"?>
<sst xmlns="http://schemas.openxmlformats.org/spreadsheetml/2006/main" count="243" uniqueCount="144">
  <si>
    <t>Kommet / reist</t>
  </si>
  <si>
    <t>Kommet/reist</t>
  </si>
  <si>
    <t>Endring fra</t>
  </si>
  <si>
    <t>Flyplass</t>
  </si>
  <si>
    <t>Arrived / Departed</t>
  </si>
  <si>
    <t>Transfer</t>
  </si>
  <si>
    <t>Charter</t>
  </si>
  <si>
    <t>Airport</t>
  </si>
  <si>
    <t>Scheduled</t>
  </si>
  <si>
    <t>Change from</t>
  </si>
  <si>
    <t>Domestic</t>
  </si>
  <si>
    <t>International</t>
  </si>
  <si>
    <t>Traffic</t>
  </si>
  <si>
    <t>Innland</t>
  </si>
  <si>
    <t>Utland</t>
  </si>
  <si>
    <t>OSLO, Gardermoen</t>
  </si>
  <si>
    <t>Fagernes, Leirin</t>
  </si>
  <si>
    <t>Fagernes</t>
  </si>
  <si>
    <t>Sandefjord, Torp</t>
  </si>
  <si>
    <t>Skien, Geiteryggen</t>
  </si>
  <si>
    <t>Notodden</t>
  </si>
  <si>
    <t>KRISTIANSAND</t>
  </si>
  <si>
    <t>STAVANGER, Sola</t>
  </si>
  <si>
    <t>STAVANGER</t>
  </si>
  <si>
    <t>HAUGESUND</t>
  </si>
  <si>
    <t>Stord, Sørstokken</t>
  </si>
  <si>
    <t>Stord</t>
  </si>
  <si>
    <t>BERGEN, Flesland</t>
  </si>
  <si>
    <t>BERGEN</t>
  </si>
  <si>
    <t>Sogndal, Haukåsen</t>
  </si>
  <si>
    <t>Sogndal</t>
  </si>
  <si>
    <t>Førde</t>
  </si>
  <si>
    <t>Florø</t>
  </si>
  <si>
    <t>Sandane, Anda</t>
  </si>
  <si>
    <t>Sandane</t>
  </si>
  <si>
    <t>Ørsta-Volda, Hovden</t>
  </si>
  <si>
    <t>Ørsta-Volda</t>
  </si>
  <si>
    <t>ÅLESUND, Vigra</t>
  </si>
  <si>
    <t>ÅLESUND</t>
  </si>
  <si>
    <t>MOLDE</t>
  </si>
  <si>
    <t>KRISTIANSUND</t>
  </si>
  <si>
    <t>TRONDHEIM, Værnes</t>
  </si>
  <si>
    <t>TRONDHEIM</t>
  </si>
  <si>
    <t>Rørvik, Ryum</t>
  </si>
  <si>
    <t>Rørvik</t>
  </si>
  <si>
    <t>Namsos</t>
  </si>
  <si>
    <t>Brønnøysund, Brønnøy</t>
  </si>
  <si>
    <t>Brønnøysund</t>
  </si>
  <si>
    <t>Sandnessjøen, Stokka</t>
  </si>
  <si>
    <t>Sandnessjøen</t>
  </si>
  <si>
    <t>Mo i Rana, Røssvoll</t>
  </si>
  <si>
    <t>Mo i Rana</t>
  </si>
  <si>
    <t>Mosjøen, Kjærstad</t>
  </si>
  <si>
    <t>Mosjøen</t>
  </si>
  <si>
    <t>BODØ</t>
  </si>
  <si>
    <t>Røst</t>
  </si>
  <si>
    <t>Værøy</t>
  </si>
  <si>
    <t>Leknes</t>
  </si>
  <si>
    <t>Svolvær, Helle</t>
  </si>
  <si>
    <t>Svolvær</t>
  </si>
  <si>
    <t>Stokmarknes, Skagen</t>
  </si>
  <si>
    <t>Stokmarknes</t>
  </si>
  <si>
    <t>HARSTAD/NARVIK</t>
  </si>
  <si>
    <t>Narvik, Framnes</t>
  </si>
  <si>
    <t>Narvik</t>
  </si>
  <si>
    <t>BARDUFOSS</t>
  </si>
  <si>
    <t>Andøya</t>
  </si>
  <si>
    <t>TROMSØ</t>
  </si>
  <si>
    <t>ALTA</t>
  </si>
  <si>
    <t>LAKSELV, Banak</t>
  </si>
  <si>
    <t>KIRKENES, Høybuktmoen</t>
  </si>
  <si>
    <t>KIRKENES</t>
  </si>
  <si>
    <t>Hasvik</t>
  </si>
  <si>
    <t>Sørkjosen</t>
  </si>
  <si>
    <t>Hammerfest</t>
  </si>
  <si>
    <t>Honningsvåg, Valan</t>
  </si>
  <si>
    <t>Honningsvåg</t>
  </si>
  <si>
    <t>Mehamn</t>
  </si>
  <si>
    <t>Berlevåg</t>
  </si>
  <si>
    <t>Båtsfjord</t>
  </si>
  <si>
    <t>Vadsø</t>
  </si>
  <si>
    <t>Vardø, Svartnes</t>
  </si>
  <si>
    <t>Vardø</t>
  </si>
  <si>
    <t>SVALBARD, Longyear</t>
  </si>
  <si>
    <t>SVALBARD</t>
  </si>
  <si>
    <t>OSLO</t>
  </si>
  <si>
    <t>-</t>
  </si>
  <si>
    <t>KRISTIANSAND, Kjevik</t>
  </si>
  <si>
    <t>HAUGESUND, Karmøy</t>
  </si>
  <si>
    <t>MOLDE, Årø</t>
  </si>
  <si>
    <t>KRISTIANSUND, Kvernberget</t>
  </si>
  <si>
    <t>HARSTAD/NARVIK, Evenes</t>
  </si>
  <si>
    <t>talt 2 ganger</t>
  </si>
  <si>
    <t>Counted twice</t>
  </si>
  <si>
    <t>Tabell 8</t>
  </si>
  <si>
    <t>Table 8</t>
  </si>
  <si>
    <t>Non-scheduled</t>
  </si>
  <si>
    <t>STORE LUFTHAVNER</t>
  </si>
  <si>
    <t>REGIONALE LUFTHAVNER</t>
  </si>
  <si>
    <t>IKKE AVINOR.EIDE LUFTHAVNER</t>
  </si>
  <si>
    <r>
      <t>TOTALT/</t>
    </r>
    <r>
      <rPr>
        <b/>
        <i/>
        <sz val="8"/>
        <rFont val="Garamond"/>
        <family val="1"/>
      </rPr>
      <t>Total</t>
    </r>
  </si>
  <si>
    <t>Røros</t>
  </si>
  <si>
    <t>Medium-sized</t>
  </si>
  <si>
    <t>Local Airports</t>
  </si>
  <si>
    <t>Regional Airports</t>
  </si>
  <si>
    <t>Non-Avinor Airports</t>
  </si>
  <si>
    <t>OSLO LUFTHAVN</t>
  </si>
  <si>
    <t>OSLO AIRPORT</t>
  </si>
  <si>
    <t>LAKSELV</t>
  </si>
  <si>
    <t>IKKE AVINOR EIDE LUFTHAVNER</t>
  </si>
  <si>
    <t>AVINOR TOTALT</t>
  </si>
  <si>
    <t>Avimor Totalt</t>
  </si>
  <si>
    <t>Moss, Rygge</t>
  </si>
  <si>
    <t>Ørlandet</t>
  </si>
  <si>
    <t>Terminalpass.</t>
  </si>
  <si>
    <t>Rutetrafikk</t>
  </si>
  <si>
    <t>Chartertrafikk</t>
  </si>
  <si>
    <t>inkl. transfer og transitt</t>
  </si>
  <si>
    <t>Transit</t>
  </si>
  <si>
    <t>Scheduled- and</t>
  </si>
  <si>
    <t>Transitpass.</t>
  </si>
  <si>
    <t>Scheduled incl.</t>
  </si>
  <si>
    <t>transfer- and</t>
  </si>
  <si>
    <t>transitpass.</t>
  </si>
  <si>
    <t>incl. Transfer-</t>
  </si>
  <si>
    <t>and transitpass.</t>
  </si>
  <si>
    <t>Non-scheduled incl.</t>
  </si>
  <si>
    <t>transit and transfer</t>
  </si>
  <si>
    <r>
      <t xml:space="preserve">Ruteflyging - </t>
    </r>
    <r>
      <rPr>
        <b/>
        <i/>
        <sz val="10"/>
        <rFont val="Garamond"/>
        <family val="1"/>
      </rPr>
      <t>Scheduled Traffic</t>
    </r>
  </si>
  <si>
    <t>Large airports</t>
  </si>
  <si>
    <t>Regional airports</t>
  </si>
  <si>
    <t>LOKALE LUFTHAVNER</t>
  </si>
  <si>
    <t>Offshore</t>
  </si>
  <si>
    <t xml:space="preserve">                                </t>
  </si>
  <si>
    <t>Charterflygning - Non scheduled flights</t>
  </si>
  <si>
    <t>Arr./dep.</t>
  </si>
  <si>
    <t>Rute</t>
  </si>
  <si>
    <t>totalt</t>
  </si>
  <si>
    <t>(inkl. offshore)</t>
  </si>
  <si>
    <t>AVINOR LUFTHAVNER</t>
  </si>
  <si>
    <t>Total</t>
  </si>
  <si>
    <t>(m/offshore)</t>
  </si>
  <si>
    <t xml:space="preserve">Rute-, offshore </t>
  </si>
  <si>
    <t>og charter</t>
  </si>
</sst>
</file>

<file path=xl/styles.xml><?xml version="1.0" encoding="utf-8"?>
<styleSheet xmlns="http://schemas.openxmlformats.org/spreadsheetml/2006/main">
  <numFmts count="5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%"/>
    <numFmt numFmtId="173" formatCode="0.00%"/>
    <numFmt numFmtId="174" formatCode="&quot;kr&quot;\ #,##0;\-&quot;kr&quot;\ #,##0"/>
    <numFmt numFmtId="175" formatCode="&quot;kr&quot;\ #,##0;[Red]\-&quot;kr&quot;\ #,##0"/>
    <numFmt numFmtId="176" formatCode="&quot;kr&quot;\ #,##0.00;\-&quot;kr&quot;\ #,##0.00"/>
    <numFmt numFmtId="177" formatCode="&quot;kr&quot;\ #,##0.00;[Red]\-&quot;kr&quot;\ #,##0.00"/>
    <numFmt numFmtId="178" formatCode="d/m/yy"/>
    <numFmt numFmtId="179" formatCode="d/mmm/yy"/>
    <numFmt numFmtId="180" formatCode="d/mmm"/>
    <numFmt numFmtId="181" formatCode="d/m/yy\ h:mm"/>
    <numFmt numFmtId="182" formatCode="0.0%"/>
    <numFmt numFmtId="183" formatCode="#\ ###\ ##0"/>
    <numFmt numFmtId="184" formatCode="0.000%"/>
    <numFmt numFmtId="185" formatCode="\ \ #################################"/>
    <numFmt numFmtId="186" formatCode="\-"/>
    <numFmt numFmtId="187" formatCode="\-\ \ \ "/>
    <numFmt numFmtId="188" formatCode="\ \-\ \ \ "/>
    <numFmt numFmtId="189" formatCode="#\ ###\ ##0\ "/>
    <numFmt numFmtId="190" formatCode="#.0\ ###\ ##0\ \ 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\-\ "/>
    <numFmt numFmtId="201" formatCode="\ \-\ "/>
    <numFmt numFmtId="202" formatCode="#.00\ ###\ ##0\ \ "/>
    <numFmt numFmtId="203" formatCode="#.\ ###\ ##0\ \ "/>
    <numFmt numFmtId="204" formatCode="#.###\ ##0\ \ "/>
    <numFmt numFmtId="205" formatCode="#.##\ ##0\ \ "/>
    <numFmt numFmtId="206" formatCode="#.#\ ##0\ \ "/>
    <numFmt numFmtId="207" formatCode="#.\ ##0\ \ "/>
    <numFmt numFmtId="208" formatCode="#.##0\ \ "/>
    <numFmt numFmtId="209" formatCode="#.##\ \ "/>
    <numFmt numFmtId="210" formatCode="#\ ###\ ##\-\ \ "/>
    <numFmt numFmtId="211" formatCode="#\ ###\ ##\-\ "/>
    <numFmt numFmtId="212" formatCode="#\ ###\ ##0,"/>
    <numFmt numFmtId="213" formatCode="0.00000\ %"/>
    <numFmt numFmtId="214" formatCode="#,##0.0"/>
  </numFmts>
  <fonts count="36">
    <font>
      <b/>
      <sz val="12"/>
      <name val="Tms Rmn"/>
      <family val="0"/>
    </font>
    <font>
      <b/>
      <sz val="8"/>
      <name val="Tms Rmn"/>
      <family val="0"/>
    </font>
    <font>
      <b/>
      <sz val="14"/>
      <name val="Helv"/>
      <family val="0"/>
    </font>
    <font>
      <sz val="8"/>
      <name val="Tms Rmn"/>
      <family val="0"/>
    </font>
    <font>
      <sz val="10"/>
      <name val="Helv"/>
      <family val="0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name val="Century Gothic"/>
      <family val="2"/>
    </font>
    <font>
      <i/>
      <sz val="12"/>
      <name val="Century Gothic"/>
      <family val="2"/>
    </font>
    <font>
      <b/>
      <sz val="9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i/>
      <sz val="8"/>
      <name val="Garamond"/>
      <family val="1"/>
    </font>
    <font>
      <b/>
      <u val="single"/>
      <sz val="9"/>
      <color indexed="12"/>
      <name val="Tms Rmn"/>
      <family val="0"/>
    </font>
    <font>
      <b/>
      <u val="single"/>
      <sz val="9"/>
      <color indexed="36"/>
      <name val="Tms Rmn"/>
      <family val="0"/>
    </font>
    <font>
      <sz val="10"/>
      <color indexed="10"/>
      <name val="Garamond"/>
      <family val="1"/>
    </font>
    <font>
      <sz val="9"/>
      <color indexed="10"/>
      <name val="Garamond"/>
      <family val="1"/>
    </font>
    <font>
      <i/>
      <sz val="9"/>
      <color indexed="10"/>
      <name val="Garamond"/>
      <family val="1"/>
    </font>
    <font>
      <sz val="12"/>
      <color indexed="10"/>
      <name val="Garamond"/>
      <family val="1"/>
    </font>
    <font>
      <sz val="8"/>
      <color indexed="10"/>
      <name val="Garamond"/>
      <family val="1"/>
    </font>
    <font>
      <b/>
      <sz val="9"/>
      <color indexed="10"/>
      <name val="Garamond"/>
      <family val="1"/>
    </font>
    <font>
      <b/>
      <i/>
      <sz val="9"/>
      <name val="Garamond"/>
      <family val="1"/>
    </font>
    <font>
      <sz val="8"/>
      <color indexed="9"/>
      <name val="Garamond"/>
      <family val="1"/>
    </font>
    <font>
      <sz val="12"/>
      <color indexed="9"/>
      <name val="Garamond"/>
      <family val="1"/>
    </font>
    <font>
      <b/>
      <u val="single"/>
      <sz val="10"/>
      <name val="Garamond"/>
      <family val="1"/>
    </font>
    <font>
      <b/>
      <sz val="10"/>
      <color indexed="22"/>
      <name val="Garamond"/>
      <family val="1"/>
    </font>
    <font>
      <b/>
      <sz val="10"/>
      <color indexed="10"/>
      <name val="Garamond"/>
      <family val="1"/>
    </font>
    <font>
      <b/>
      <sz val="12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8" fillId="0" borderId="0" xfId="17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9" fontId="5" fillId="0" borderId="0" xfId="0" applyNumberFormat="1" applyFont="1" applyAlignment="1">
      <alignment/>
    </xf>
    <xf numFmtId="189" fontId="6" fillId="2" borderId="2" xfId="0" applyNumberFormat="1" applyFont="1" applyFill="1" applyBorder="1" applyAlignment="1">
      <alignment horizontal="centerContinuous" vertical="center"/>
    </xf>
    <xf numFmtId="189" fontId="6" fillId="2" borderId="3" xfId="0" applyNumberFormat="1" applyFont="1" applyFill="1" applyBorder="1" applyAlignment="1">
      <alignment horizontal="center" vertical="center"/>
    </xf>
    <xf numFmtId="189" fontId="6" fillId="2" borderId="0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Alignment="1">
      <alignment/>
    </xf>
    <xf numFmtId="189" fontId="6" fillId="2" borderId="0" xfId="0" applyNumberFormat="1" applyFont="1" applyFill="1" applyBorder="1" applyAlignment="1">
      <alignment horizontal="left" vertical="center"/>
    </xf>
    <xf numFmtId="189" fontId="6" fillId="2" borderId="4" xfId="0" applyNumberFormat="1" applyFont="1" applyFill="1" applyBorder="1" applyAlignment="1">
      <alignment horizontal="center" vertical="center"/>
    </xf>
    <xf numFmtId="189" fontId="9" fillId="2" borderId="4" xfId="0" applyNumberFormat="1" applyFont="1" applyFill="1" applyBorder="1" applyAlignment="1">
      <alignment horizontal="center" vertical="center"/>
    </xf>
    <xf numFmtId="189" fontId="6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9" fontId="9" fillId="2" borderId="8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" vertical="center"/>
    </xf>
    <xf numFmtId="3" fontId="6" fillId="0" borderId="0" xfId="18" applyNumberFormat="1" applyFont="1" applyFill="1" applyBorder="1" applyAlignment="1">
      <alignment vertical="center"/>
    </xf>
    <xf numFmtId="3" fontId="17" fillId="0" borderId="7" xfId="18" applyNumberFormat="1" applyFont="1" applyFill="1" applyBorder="1" applyAlignment="1">
      <alignment vertical="center"/>
    </xf>
    <xf numFmtId="3" fontId="19" fillId="0" borderId="7" xfId="18" applyNumberFormat="1" applyFont="1" applyFill="1" applyBorder="1" applyAlignment="1">
      <alignment vertical="center"/>
    </xf>
    <xf numFmtId="3" fontId="19" fillId="0" borderId="0" xfId="18" applyNumberFormat="1" applyFont="1" applyFill="1" applyBorder="1" applyAlignment="1">
      <alignment vertical="center"/>
    </xf>
    <xf numFmtId="3" fontId="17" fillId="3" borderId="9" xfId="18" applyNumberFormat="1" applyFont="1" applyFill="1" applyBorder="1" applyAlignment="1">
      <alignment vertical="center"/>
    </xf>
    <xf numFmtId="3" fontId="17" fillId="3" borderId="0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" fillId="0" borderId="6" xfId="18" applyNumberFormat="1" applyFont="1" applyBorder="1" applyAlignment="1">
      <alignment/>
    </xf>
    <xf numFmtId="3" fontId="6" fillId="0" borderId="4" xfId="18" applyNumberFormat="1" applyFont="1" applyFill="1" applyBorder="1" applyAlignment="1">
      <alignment vertical="center"/>
    </xf>
    <xf numFmtId="3" fontId="6" fillId="0" borderId="8" xfId="18" applyNumberFormat="1" applyFont="1" applyFill="1" applyBorder="1" applyAlignment="1">
      <alignment vertical="center"/>
    </xf>
    <xf numFmtId="3" fontId="19" fillId="0" borderId="4" xfId="18" applyNumberFormat="1" applyFont="1" applyFill="1" applyBorder="1" applyAlignment="1">
      <alignment vertical="center"/>
    </xf>
    <xf numFmtId="3" fontId="19" fillId="0" borderId="8" xfId="18" applyNumberFormat="1" applyFont="1" applyFill="1" applyBorder="1" applyAlignment="1">
      <alignment vertical="center"/>
    </xf>
    <xf numFmtId="3" fontId="17" fillId="3" borderId="10" xfId="18" applyNumberFormat="1" applyFont="1" applyFill="1" applyBorder="1" applyAlignment="1">
      <alignment vertical="center"/>
    </xf>
    <xf numFmtId="3" fontId="17" fillId="3" borderId="11" xfId="18" applyNumberFormat="1" applyFont="1" applyFill="1" applyBorder="1" applyAlignment="1">
      <alignment vertical="center"/>
    </xf>
    <xf numFmtId="3" fontId="17" fillId="3" borderId="4" xfId="18" applyNumberFormat="1" applyFont="1" applyFill="1" applyBorder="1" applyAlignment="1">
      <alignment vertical="center"/>
    </xf>
    <xf numFmtId="3" fontId="17" fillId="3" borderId="8" xfId="18" applyNumberFormat="1" applyFont="1" applyFill="1" applyBorder="1" applyAlignment="1">
      <alignment vertical="center"/>
    </xf>
    <xf numFmtId="3" fontId="17" fillId="3" borderId="12" xfId="18" applyNumberFormat="1" applyFont="1" applyFill="1" applyBorder="1" applyAlignment="1">
      <alignment vertical="center"/>
    </xf>
    <xf numFmtId="3" fontId="17" fillId="3" borderId="13" xfId="18" applyNumberFormat="1" applyFont="1" applyFill="1" applyBorder="1" applyAlignment="1">
      <alignment vertical="center"/>
    </xf>
    <xf numFmtId="3" fontId="17" fillId="3" borderId="14" xfId="18" applyNumberFormat="1" applyFont="1" applyFill="1" applyBorder="1" applyAlignment="1">
      <alignment vertical="center"/>
    </xf>
    <xf numFmtId="3" fontId="19" fillId="3" borderId="15" xfId="18" applyNumberFormat="1" applyFont="1" applyFill="1" applyBorder="1" applyAlignment="1">
      <alignment vertical="center"/>
    </xf>
    <xf numFmtId="3" fontId="19" fillId="3" borderId="16" xfId="18" applyNumberFormat="1" applyFont="1" applyFill="1" applyBorder="1" applyAlignment="1">
      <alignment vertical="center"/>
    </xf>
    <xf numFmtId="3" fontId="1" fillId="0" borderId="16" xfId="18" applyNumberFormat="1" applyFont="1" applyBorder="1" applyAlignment="1">
      <alignment/>
    </xf>
    <xf numFmtId="3" fontId="1" fillId="0" borderId="16" xfId="18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 horizontal="center" vertical="center"/>
    </xf>
    <xf numFmtId="182" fontId="26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82" fontId="27" fillId="0" borderId="0" xfId="17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 wrapText="1"/>
    </xf>
    <xf numFmtId="182" fontId="25" fillId="2" borderId="17" xfId="0" applyNumberFormat="1" applyFont="1" applyFill="1" applyBorder="1" applyAlignment="1">
      <alignment horizontal="centerContinuous" vertical="center"/>
    </xf>
    <xf numFmtId="182" fontId="24" fillId="2" borderId="18" xfId="0" applyNumberFormat="1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horizontal="center" vertical="center"/>
    </xf>
    <xf numFmtId="182" fontId="25" fillId="2" borderId="8" xfId="0" applyNumberFormat="1" applyFont="1" applyFill="1" applyBorder="1" applyAlignment="1">
      <alignment horizontal="center" vertical="center"/>
    </xf>
    <xf numFmtId="182" fontId="24" fillId="0" borderId="19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89" fontId="9" fillId="2" borderId="17" xfId="0" applyNumberFormat="1" applyFont="1" applyFill="1" applyBorder="1" applyAlignment="1">
      <alignment horizontal="centerContinuous" vertical="center"/>
    </xf>
    <xf numFmtId="189" fontId="6" fillId="2" borderId="18" xfId="0" applyNumberFormat="1" applyFont="1" applyFill="1" applyBorder="1" applyAlignment="1">
      <alignment horizontal="center" vertical="center"/>
    </xf>
    <xf numFmtId="3" fontId="6" fillId="0" borderId="8" xfId="18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3" fontId="17" fillId="3" borderId="21" xfId="18" applyNumberFormat="1" applyFont="1" applyFill="1" applyBorder="1" applyAlignment="1">
      <alignment vertical="center"/>
    </xf>
    <xf numFmtId="0" fontId="24" fillId="2" borderId="17" xfId="0" applyFont="1" applyFill="1" applyBorder="1" applyAlignment="1">
      <alignment horizontal="centerContinuous" vertical="center"/>
    </xf>
    <xf numFmtId="0" fontId="25" fillId="2" borderId="17" xfId="0" applyNumberFormat="1" applyFont="1" applyFill="1" applyBorder="1" applyAlignment="1">
      <alignment horizontal="center" vertical="center"/>
    </xf>
    <xf numFmtId="201" fontId="24" fillId="0" borderId="8" xfId="0" applyNumberFormat="1" applyFont="1" applyFill="1" applyBorder="1" applyAlignment="1">
      <alignment horizontal="center" vertical="center"/>
    </xf>
    <xf numFmtId="182" fontId="27" fillId="0" borderId="8" xfId="0" applyNumberFormat="1" applyFont="1" applyFill="1" applyBorder="1" applyAlignment="1">
      <alignment horizontal="center" vertical="center"/>
    </xf>
    <xf numFmtId="182" fontId="28" fillId="3" borderId="11" xfId="0" applyNumberFormat="1" applyFont="1" applyFill="1" applyBorder="1" applyAlignment="1">
      <alignment horizontal="center" vertical="center"/>
    </xf>
    <xf numFmtId="182" fontId="24" fillId="3" borderId="8" xfId="0" applyNumberFormat="1" applyFont="1" applyFill="1" applyBorder="1" applyAlignment="1">
      <alignment horizontal="center" vertical="center"/>
    </xf>
    <xf numFmtId="182" fontId="28" fillId="3" borderId="14" xfId="0" applyNumberFormat="1" applyFont="1" applyFill="1" applyBorder="1" applyAlignment="1">
      <alignment horizontal="center" vertical="center"/>
    </xf>
    <xf numFmtId="182" fontId="24" fillId="3" borderId="13" xfId="0" applyNumberFormat="1" applyFont="1" applyFill="1" applyBorder="1" applyAlignment="1">
      <alignment horizontal="center" vertical="center"/>
    </xf>
    <xf numFmtId="182" fontId="24" fillId="3" borderId="16" xfId="0" applyNumberFormat="1" applyFont="1" applyFill="1" applyBorder="1" applyAlignment="1">
      <alignment horizontal="center" vertical="center"/>
    </xf>
    <xf numFmtId="182" fontId="24" fillId="0" borderId="20" xfId="0" applyNumberFormat="1" applyFont="1" applyFill="1" applyBorder="1" applyAlignment="1">
      <alignment horizontal="center" vertical="center"/>
    </xf>
    <xf numFmtId="3" fontId="1" fillId="0" borderId="20" xfId="18" applyNumberFormat="1" applyFont="1" applyBorder="1" applyAlignment="1">
      <alignment/>
    </xf>
    <xf numFmtId="3" fontId="1" fillId="0" borderId="22" xfId="18" applyNumberFormat="1" applyFont="1" applyBorder="1" applyAlignment="1">
      <alignment/>
    </xf>
    <xf numFmtId="185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3" fontId="19" fillId="0" borderId="20" xfId="18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3" fontId="7" fillId="3" borderId="8" xfId="18" applyNumberFormat="1" applyFont="1" applyFill="1" applyBorder="1" applyAlignment="1">
      <alignment vertical="center"/>
    </xf>
    <xf numFmtId="3" fontId="17" fillId="3" borderId="16" xfId="18" applyNumberFormat="1" applyFont="1" applyFill="1" applyBorder="1" applyAlignment="1">
      <alignment vertical="center"/>
    </xf>
    <xf numFmtId="3" fontId="7" fillId="3" borderId="0" xfId="18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3" fontId="7" fillId="3" borderId="11" xfId="18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/>
    </xf>
    <xf numFmtId="0" fontId="9" fillId="3" borderId="13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18" applyNumberFormat="1" applyFont="1" applyFill="1" applyBorder="1" applyAlignment="1">
      <alignment vertical="center"/>
    </xf>
    <xf numFmtId="189" fontId="9" fillId="2" borderId="2" xfId="0" applyNumberFormat="1" applyFont="1" applyFill="1" applyBorder="1" applyAlignment="1">
      <alignment horizontal="centerContinuous" vertical="center"/>
    </xf>
    <xf numFmtId="3" fontId="6" fillId="0" borderId="16" xfId="18" applyNumberFormat="1" applyFont="1" applyFill="1" applyBorder="1" applyAlignment="1">
      <alignment vertical="center"/>
    </xf>
    <xf numFmtId="189" fontId="6" fillId="2" borderId="24" xfId="0" applyNumberFormat="1" applyFont="1" applyFill="1" applyBorder="1" applyAlignment="1">
      <alignment horizontal="left" vertical="center"/>
    </xf>
    <xf numFmtId="189" fontId="6" fillId="2" borderId="25" xfId="0" applyNumberFormat="1" applyFont="1" applyFill="1" applyBorder="1" applyAlignment="1">
      <alignment horizontal="center" vertical="center"/>
    </xf>
    <xf numFmtId="189" fontId="5" fillId="3" borderId="0" xfId="0" applyNumberFormat="1" applyFont="1" applyFill="1" applyAlignment="1">
      <alignment/>
    </xf>
    <xf numFmtId="3" fontId="6" fillId="3" borderId="8" xfId="18" applyNumberFormat="1" applyFont="1" applyFill="1" applyBorder="1" applyAlignment="1">
      <alignment vertical="center"/>
    </xf>
    <xf numFmtId="3" fontId="19" fillId="3" borderId="8" xfId="18" applyNumberFormat="1" applyFont="1" applyFill="1" applyBorder="1" applyAlignment="1">
      <alignment vertical="center"/>
    </xf>
    <xf numFmtId="41" fontId="5" fillId="3" borderId="0" xfId="0" applyNumberFormat="1" applyFont="1" applyFill="1" applyAlignment="1">
      <alignment/>
    </xf>
    <xf numFmtId="3" fontId="19" fillId="0" borderId="16" xfId="18" applyNumberFormat="1" applyFont="1" applyFill="1" applyBorder="1" applyAlignment="1">
      <alignment vertical="center"/>
    </xf>
    <xf numFmtId="3" fontId="7" fillId="0" borderId="14" xfId="18" applyNumberFormat="1" applyFont="1" applyFill="1" applyBorder="1" applyAlignment="1">
      <alignment vertical="center"/>
    </xf>
    <xf numFmtId="3" fontId="1" fillId="0" borderId="20" xfId="18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3" fontId="6" fillId="3" borderId="4" xfId="18" applyNumberFormat="1" applyFont="1" applyFill="1" applyBorder="1" applyAlignment="1">
      <alignment vertical="center"/>
    </xf>
    <xf numFmtId="3" fontId="6" fillId="3" borderId="4" xfId="18" applyNumberFormat="1" applyFont="1" applyFill="1" applyBorder="1" applyAlignment="1">
      <alignment horizontal="right" vertical="center"/>
    </xf>
    <xf numFmtId="3" fontId="19" fillId="3" borderId="4" xfId="18" applyNumberFormat="1" applyFont="1" applyFill="1" applyBorder="1" applyAlignment="1">
      <alignment vertical="center"/>
    </xf>
    <xf numFmtId="3" fontId="6" fillId="3" borderId="16" xfId="18" applyNumberFormat="1" applyFont="1" applyFill="1" applyBorder="1" applyAlignment="1">
      <alignment vertical="center"/>
    </xf>
    <xf numFmtId="189" fontId="9" fillId="3" borderId="0" xfId="0" applyNumberFormat="1" applyFont="1" applyFill="1" applyBorder="1" applyAlignment="1">
      <alignment horizontal="center" vertical="center"/>
    </xf>
    <xf numFmtId="189" fontId="9" fillId="3" borderId="21" xfId="0" applyNumberFormat="1" applyFont="1" applyFill="1" applyBorder="1" applyAlignment="1">
      <alignment horizontal="center" vertical="center"/>
    </xf>
    <xf numFmtId="189" fontId="6" fillId="3" borderId="21" xfId="0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>
      <alignment/>
    </xf>
    <xf numFmtId="3" fontId="19" fillId="0" borderId="15" xfId="18" applyNumberFormat="1" applyFont="1" applyFill="1" applyBorder="1" applyAlignment="1">
      <alignment vertical="center"/>
    </xf>
    <xf numFmtId="3" fontId="7" fillId="0" borderId="12" xfId="18" applyNumberFormat="1" applyFont="1" applyFill="1" applyBorder="1" applyAlignment="1">
      <alignment vertical="center"/>
    </xf>
    <xf numFmtId="3" fontId="19" fillId="0" borderId="6" xfId="18" applyNumberFormat="1" applyFont="1" applyFill="1" applyBorder="1" applyAlignment="1">
      <alignment vertical="center"/>
    </xf>
    <xf numFmtId="3" fontId="1" fillId="0" borderId="22" xfId="18" applyNumberFormat="1" applyFont="1" applyFill="1" applyBorder="1" applyAlignment="1">
      <alignment/>
    </xf>
    <xf numFmtId="41" fontId="6" fillId="4" borderId="4" xfId="0" applyNumberFormat="1" applyFont="1" applyFill="1" applyBorder="1" applyAlignment="1">
      <alignment horizontal="center" vertical="center"/>
    </xf>
    <xf numFmtId="189" fontId="6" fillId="4" borderId="4" xfId="0" applyNumberFormat="1" applyFont="1" applyFill="1" applyBorder="1" applyAlignment="1">
      <alignment horizontal="center" vertical="center"/>
    </xf>
    <xf numFmtId="41" fontId="6" fillId="4" borderId="4" xfId="0" applyNumberFormat="1" applyFont="1" applyFill="1" applyBorder="1" applyAlignment="1">
      <alignment horizontal="center" vertical="center" wrapText="1"/>
    </xf>
    <xf numFmtId="41" fontId="9" fillId="4" borderId="4" xfId="0" applyNumberFormat="1" applyFont="1" applyFill="1" applyBorder="1" applyAlignment="1">
      <alignment horizontal="center" vertical="center"/>
    </xf>
    <xf numFmtId="189" fontId="9" fillId="4" borderId="4" xfId="0" applyNumberFormat="1" applyFont="1" applyFill="1" applyBorder="1" applyAlignment="1">
      <alignment horizontal="center" vertical="center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7" fillId="4" borderId="3" xfId="0" applyNumberFormat="1" applyFont="1" applyFill="1" applyBorder="1" applyAlignment="1">
      <alignment horizontal="center" vertical="center" wrapText="1"/>
    </xf>
    <xf numFmtId="189" fontId="7" fillId="4" borderId="18" xfId="0" applyNumberFormat="1" applyFont="1" applyFill="1" applyBorder="1" applyAlignment="1">
      <alignment horizontal="centerContinuous" vertical="center"/>
    </xf>
    <xf numFmtId="3" fontId="6" fillId="4" borderId="8" xfId="18" applyNumberFormat="1" applyFont="1" applyFill="1" applyBorder="1" applyAlignment="1">
      <alignment vertical="center"/>
    </xf>
    <xf numFmtId="3" fontId="6" fillId="4" borderId="24" xfId="18" applyNumberFormat="1" applyFont="1" applyFill="1" applyBorder="1" applyAlignment="1">
      <alignment vertical="center"/>
    </xf>
    <xf numFmtId="3" fontId="19" fillId="4" borderId="8" xfId="18" applyNumberFormat="1" applyFont="1" applyFill="1" applyBorder="1" applyAlignment="1">
      <alignment vertical="center"/>
    </xf>
    <xf numFmtId="3" fontId="17" fillId="4" borderId="11" xfId="18" applyNumberFormat="1" applyFont="1" applyFill="1" applyBorder="1" applyAlignment="1">
      <alignment vertical="center"/>
    </xf>
    <xf numFmtId="3" fontId="17" fillId="4" borderId="8" xfId="18" applyNumberFormat="1" applyFont="1" applyFill="1" applyBorder="1" applyAlignment="1">
      <alignment vertical="center"/>
    </xf>
    <xf numFmtId="3" fontId="17" fillId="4" borderId="14" xfId="18" applyNumberFormat="1" applyFont="1" applyFill="1" applyBorder="1" applyAlignment="1">
      <alignment vertical="center"/>
    </xf>
    <xf numFmtId="3" fontId="17" fillId="4" borderId="13" xfId="18" applyNumberFormat="1" applyFont="1" applyFill="1" applyBorder="1" applyAlignment="1">
      <alignment vertical="center"/>
    </xf>
    <xf numFmtId="3" fontId="17" fillId="4" borderId="16" xfId="18" applyNumberFormat="1" applyFont="1" applyFill="1" applyBorder="1" applyAlignment="1">
      <alignment vertical="center"/>
    </xf>
    <xf numFmtId="3" fontId="18" fillId="4" borderId="8" xfId="18" applyNumberFormat="1" applyFont="1" applyFill="1" applyBorder="1" applyAlignment="1">
      <alignment vertical="center"/>
    </xf>
    <xf numFmtId="3" fontId="19" fillId="4" borderId="16" xfId="18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3" fontId="7" fillId="0" borderId="1" xfId="18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1" fontId="18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82" fontId="24" fillId="0" borderId="16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Alignment="1">
      <alignment/>
    </xf>
    <xf numFmtId="41" fontId="30" fillId="0" borderId="0" xfId="0" applyNumberFormat="1" applyFont="1" applyFill="1" applyAlignment="1">
      <alignment/>
    </xf>
    <xf numFmtId="189" fontId="31" fillId="0" borderId="0" xfId="0" applyNumberFormat="1" applyFont="1" applyFill="1" applyAlignment="1">
      <alignment/>
    </xf>
    <xf numFmtId="41" fontId="31" fillId="0" borderId="0" xfId="0" applyNumberFormat="1" applyFont="1" applyFill="1" applyAlignment="1">
      <alignment/>
    </xf>
    <xf numFmtId="41" fontId="17" fillId="4" borderId="11" xfId="0" applyNumberFormat="1" applyFont="1" applyFill="1" applyBorder="1" applyAlignment="1">
      <alignment horizontal="center" vertical="center"/>
    </xf>
    <xf numFmtId="3" fontId="17" fillId="4" borderId="10" xfId="18" applyNumberFormat="1" applyFont="1" applyFill="1" applyBorder="1" applyAlignment="1">
      <alignment vertical="center"/>
    </xf>
    <xf numFmtId="41" fontId="17" fillId="4" borderId="8" xfId="0" applyNumberFormat="1" applyFont="1" applyFill="1" applyBorder="1" applyAlignment="1">
      <alignment horizontal="center" vertical="center"/>
    </xf>
    <xf numFmtId="3" fontId="17" fillId="4" borderId="4" xfId="18" applyNumberFormat="1" applyFont="1" applyFill="1" applyBorder="1" applyAlignment="1">
      <alignment vertical="center"/>
    </xf>
    <xf numFmtId="41" fontId="17" fillId="4" borderId="14" xfId="0" applyNumberFormat="1" applyFont="1" applyFill="1" applyBorder="1" applyAlignment="1">
      <alignment horizontal="center" vertical="center"/>
    </xf>
    <xf numFmtId="3" fontId="17" fillId="4" borderId="12" xfId="18" applyNumberFormat="1" applyFont="1" applyFill="1" applyBorder="1" applyAlignment="1">
      <alignment vertical="center"/>
    </xf>
    <xf numFmtId="3" fontId="7" fillId="4" borderId="11" xfId="18" applyNumberFormat="1" applyFont="1" applyFill="1" applyBorder="1" applyAlignment="1">
      <alignment vertical="center"/>
    </xf>
    <xf numFmtId="41" fontId="18" fillId="4" borderId="11" xfId="0" applyNumberFormat="1" applyFont="1" applyFill="1" applyBorder="1" applyAlignment="1">
      <alignment vertical="center"/>
    </xf>
    <xf numFmtId="3" fontId="7" fillId="4" borderId="8" xfId="18" applyNumberFormat="1" applyFont="1" applyFill="1" applyBorder="1" applyAlignment="1">
      <alignment vertical="center"/>
    </xf>
    <xf numFmtId="3" fontId="18" fillId="0" borderId="14" xfId="18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horizontal="center" vertical="center"/>
    </xf>
    <xf numFmtId="185" fontId="6" fillId="0" borderId="8" xfId="0" applyNumberFormat="1" applyFont="1" applyFill="1" applyBorder="1" applyAlignment="1">
      <alignment horizontal="center" vertical="center"/>
    </xf>
    <xf numFmtId="185" fontId="9" fillId="0" borderId="8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Continuous" vertical="center"/>
    </xf>
    <xf numFmtId="182" fontId="24" fillId="2" borderId="8" xfId="0" applyNumberFormat="1" applyFont="1" applyFill="1" applyBorder="1" applyAlignment="1">
      <alignment horizontal="centerContinuous" vertical="center"/>
    </xf>
    <xf numFmtId="189" fontId="6" fillId="2" borderId="11" xfId="0" applyNumberFormat="1" applyFont="1" applyFill="1" applyBorder="1" applyAlignment="1">
      <alignment horizontal="centerContinuous" vertical="center"/>
    </xf>
    <xf numFmtId="0" fontId="24" fillId="2" borderId="11" xfId="0" applyFont="1" applyFill="1" applyBorder="1" applyAlignment="1">
      <alignment horizontal="centerContinuous" vertical="center"/>
    </xf>
    <xf numFmtId="189" fontId="6" fillId="2" borderId="11" xfId="0" applyNumberFormat="1" applyFont="1" applyFill="1" applyBorder="1" applyAlignment="1">
      <alignment horizontal="left" vertical="center"/>
    </xf>
    <xf numFmtId="189" fontId="18" fillId="3" borderId="27" xfId="0" applyNumberFormat="1" applyFont="1" applyFill="1" applyBorder="1" applyAlignment="1">
      <alignment horizontal="center"/>
    </xf>
    <xf numFmtId="189" fontId="7" fillId="4" borderId="28" xfId="0" applyNumberFormat="1" applyFont="1" applyFill="1" applyBorder="1" applyAlignment="1">
      <alignment horizontal="center" vertical="center"/>
    </xf>
    <xf numFmtId="189" fontId="17" fillId="3" borderId="29" xfId="0" applyNumberFormat="1" applyFont="1" applyFill="1" applyBorder="1" applyAlignment="1">
      <alignment horizontal="center" vertical="center" wrapText="1"/>
    </xf>
    <xf numFmtId="189" fontId="6" fillId="4" borderId="30" xfId="0" applyNumberFormat="1" applyFont="1" applyFill="1" applyBorder="1" applyAlignment="1">
      <alignment horizontal="center" vertical="center"/>
    </xf>
    <xf numFmtId="189" fontId="17" fillId="3" borderId="29" xfId="0" applyNumberFormat="1" applyFont="1" applyFill="1" applyBorder="1" applyAlignment="1">
      <alignment horizontal="center" vertical="center"/>
    </xf>
    <xf numFmtId="189" fontId="6" fillId="4" borderId="31" xfId="0" applyNumberFormat="1" applyFont="1" applyFill="1" applyBorder="1" applyAlignment="1">
      <alignment horizontal="center" vertical="center"/>
    </xf>
    <xf numFmtId="189" fontId="6" fillId="2" borderId="32" xfId="0" applyNumberFormat="1" applyFont="1" applyFill="1" applyBorder="1" applyAlignment="1">
      <alignment horizontal="left" vertical="center"/>
    </xf>
    <xf numFmtId="189" fontId="7" fillId="3" borderId="0" xfId="0" applyNumberFormat="1" applyFont="1" applyFill="1" applyBorder="1" applyAlignment="1">
      <alignment horizontal="center" vertical="center"/>
    </xf>
    <xf numFmtId="189" fontId="6" fillId="2" borderId="33" xfId="0" applyNumberFormat="1" applyFont="1" applyFill="1" applyBorder="1" applyAlignment="1">
      <alignment horizontal="center" vertical="center"/>
    </xf>
    <xf numFmtId="189" fontId="6" fillId="2" borderId="34" xfId="0" applyNumberFormat="1" applyFont="1" applyFill="1" applyBorder="1" applyAlignment="1">
      <alignment horizontal="center" vertical="center"/>
    </xf>
    <xf numFmtId="189" fontId="9" fillId="2" borderId="34" xfId="0" applyNumberFormat="1" applyFont="1" applyFill="1" applyBorder="1" applyAlignment="1">
      <alignment horizontal="center" vertical="center"/>
    </xf>
    <xf numFmtId="189" fontId="9" fillId="2" borderId="35" xfId="0" applyNumberFormat="1" applyFont="1" applyFill="1" applyBorder="1" applyAlignment="1">
      <alignment horizontal="center" vertical="center"/>
    </xf>
    <xf numFmtId="189" fontId="9" fillId="2" borderId="36" xfId="0" applyNumberFormat="1" applyFont="1" applyFill="1" applyBorder="1" applyAlignment="1">
      <alignment horizontal="centerContinuous" vertical="center"/>
    </xf>
    <xf numFmtId="189" fontId="6" fillId="2" borderId="28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" vertical="center"/>
    </xf>
    <xf numFmtId="189" fontId="9" fillId="2" borderId="30" xfId="0" applyNumberFormat="1" applyFont="1" applyFill="1" applyBorder="1" applyAlignment="1">
      <alignment horizontal="center" vertical="center"/>
    </xf>
    <xf numFmtId="189" fontId="6" fillId="2" borderId="31" xfId="0" applyNumberFormat="1" applyFont="1" applyFill="1" applyBorder="1" applyAlignment="1">
      <alignment horizontal="center" vertical="center"/>
    </xf>
    <xf numFmtId="189" fontId="6" fillId="3" borderId="37" xfId="0" applyNumberFormat="1" applyFont="1" applyFill="1" applyBorder="1" applyAlignment="1">
      <alignment horizontal="center" vertical="center"/>
    </xf>
    <xf numFmtId="189" fontId="6" fillId="2" borderId="38" xfId="0" applyNumberFormat="1" applyFont="1" applyFill="1" applyBorder="1" applyAlignment="1">
      <alignment horizontal="left" vertical="center"/>
    </xf>
    <xf numFmtId="189" fontId="7" fillId="4" borderId="25" xfId="0" applyNumberFormat="1" applyFont="1" applyFill="1" applyBorder="1" applyAlignment="1">
      <alignment horizontal="centerContinuous" vertical="center"/>
    </xf>
    <xf numFmtId="41" fontId="6" fillId="4" borderId="34" xfId="0" applyNumberFormat="1" applyFont="1" applyFill="1" applyBorder="1" applyAlignment="1">
      <alignment horizontal="center" vertical="center"/>
    </xf>
    <xf numFmtId="41" fontId="6" fillId="4" borderId="0" xfId="0" applyNumberFormat="1" applyFont="1" applyFill="1" applyBorder="1" applyAlignment="1">
      <alignment horizontal="center" vertical="center" wrapText="1"/>
    </xf>
    <xf numFmtId="189" fontId="6" fillId="4" borderId="0" xfId="0" applyNumberFormat="1" applyFont="1" applyFill="1" applyBorder="1" applyAlignment="1">
      <alignment horizontal="center" vertical="center"/>
    </xf>
    <xf numFmtId="189" fontId="9" fillId="4" borderId="30" xfId="0" applyNumberFormat="1" applyFont="1" applyFill="1" applyBorder="1" applyAlignment="1">
      <alignment horizontal="center" vertical="center"/>
    </xf>
    <xf numFmtId="189" fontId="9" fillId="4" borderId="0" xfId="0" applyNumberFormat="1" applyFont="1" applyFill="1" applyBorder="1" applyAlignment="1">
      <alignment horizontal="center" vertical="center"/>
    </xf>
    <xf numFmtId="189" fontId="9" fillId="4" borderId="35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Continuous" vertical="center"/>
    </xf>
    <xf numFmtId="189" fontId="6" fillId="2" borderId="0" xfId="0" applyNumberFormat="1" applyFont="1" applyFill="1" applyBorder="1" applyAlignment="1">
      <alignment horizontal="centerContinuous" vertical="center"/>
    </xf>
    <xf numFmtId="189" fontId="18" fillId="4" borderId="27" xfId="0" applyNumberFormat="1" applyFont="1" applyFill="1" applyBorder="1" applyAlignment="1">
      <alignment horizontal="center"/>
    </xf>
    <xf numFmtId="189" fontId="17" fillId="4" borderId="0" xfId="0" applyNumberFormat="1" applyFont="1" applyFill="1" applyBorder="1" applyAlignment="1">
      <alignment horizontal="center" vertical="center"/>
    </xf>
    <xf numFmtId="41" fontId="17" fillId="4" borderId="29" xfId="0" applyNumberFormat="1" applyFont="1" applyFill="1" applyBorder="1" applyAlignment="1">
      <alignment horizontal="center" vertical="center" wrapText="1"/>
    </xf>
    <xf numFmtId="189" fontId="29" fillId="4" borderId="37" xfId="0" applyNumberFormat="1" applyFont="1" applyFill="1" applyBorder="1" applyAlignment="1">
      <alignment horizontal="center" vertical="center"/>
    </xf>
    <xf numFmtId="189" fontId="29" fillId="4" borderId="29" xfId="0" applyNumberFormat="1" applyFont="1" applyFill="1" applyBorder="1" applyAlignment="1">
      <alignment horizontal="center" vertical="center"/>
    </xf>
    <xf numFmtId="189" fontId="29" fillId="4" borderId="0" xfId="0" applyNumberFormat="1" applyFont="1" applyFill="1" applyBorder="1" applyAlignment="1">
      <alignment horizontal="center" vertical="center"/>
    </xf>
    <xf numFmtId="3" fontId="32" fillId="3" borderId="16" xfId="18" applyNumberFormat="1" applyFont="1" applyFill="1" applyBorder="1" applyAlignment="1">
      <alignment vertical="center"/>
    </xf>
    <xf numFmtId="3" fontId="32" fillId="4" borderId="16" xfId="18" applyNumberFormat="1" applyFont="1" applyFill="1" applyBorder="1" applyAlignment="1">
      <alignment vertical="center"/>
    </xf>
    <xf numFmtId="189" fontId="33" fillId="3" borderId="39" xfId="0" applyNumberFormat="1" applyFont="1" applyFill="1" applyBorder="1" applyAlignment="1">
      <alignment horizontal="centerContinuous" vertical="center" wrapText="1"/>
    </xf>
    <xf numFmtId="189" fontId="18" fillId="2" borderId="40" xfId="0" applyNumberFormat="1" applyFont="1" applyFill="1" applyBorder="1" applyAlignment="1">
      <alignment horizontal="centerContinuous" vertical="center"/>
    </xf>
    <xf numFmtId="189" fontId="18" fillId="2" borderId="3" xfId="0" applyNumberFormat="1" applyFont="1" applyFill="1" applyBorder="1" applyAlignment="1">
      <alignment horizontal="centerContinuous" vertical="center"/>
    </xf>
    <xf numFmtId="0" fontId="34" fillId="2" borderId="18" xfId="0" applyFont="1" applyFill="1" applyBorder="1" applyAlignment="1">
      <alignment horizontal="centerContinuous" vertical="center"/>
    </xf>
    <xf numFmtId="189" fontId="18" fillId="2" borderId="25" xfId="0" applyNumberFormat="1" applyFont="1" applyFill="1" applyBorder="1" applyAlignment="1">
      <alignment horizontal="centerContinuous" vertical="center"/>
    </xf>
    <xf numFmtId="182" fontId="23" fillId="2" borderId="41" xfId="0" applyNumberFormat="1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vertical="center"/>
    </xf>
    <xf numFmtId="3" fontId="17" fillId="0" borderId="8" xfId="18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4" borderId="16" xfId="18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3" fontId="17" fillId="0" borderId="11" xfId="18" applyNumberFormat="1" applyFont="1" applyFill="1" applyBorder="1" applyAlignment="1">
      <alignment vertical="center"/>
    </xf>
    <xf numFmtId="201" fontId="24" fillId="0" borderId="16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3" fontId="17" fillId="0" borderId="42" xfId="18" applyNumberFormat="1" applyFont="1" applyFill="1" applyBorder="1" applyAlignment="1">
      <alignment vertical="center"/>
    </xf>
    <xf numFmtId="182" fontId="24" fillId="0" borderId="42" xfId="0" applyNumberFormat="1" applyFont="1" applyFill="1" applyBorder="1" applyAlignment="1">
      <alignment horizontal="center" vertical="center"/>
    </xf>
    <xf numFmtId="3" fontId="17" fillId="3" borderId="42" xfId="18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horizontal="center" vertical="center"/>
    </xf>
    <xf numFmtId="3" fontId="17" fillId="4" borderId="42" xfId="18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182" fontId="24" fillId="3" borderId="14" xfId="0" applyNumberFormat="1" applyFont="1" applyFill="1" applyBorder="1" applyAlignment="1">
      <alignment horizontal="center" vertical="center"/>
    </xf>
    <xf numFmtId="189" fontId="6" fillId="3" borderId="29" xfId="0" applyNumberFormat="1" applyFont="1" applyFill="1" applyBorder="1" applyAlignment="1">
      <alignment horizontal="center" vertical="center"/>
    </xf>
    <xf numFmtId="189" fontId="9" fillId="3" borderId="37" xfId="0" applyNumberFormat="1" applyFont="1" applyFill="1" applyBorder="1" applyAlignment="1">
      <alignment horizontal="center" vertical="center"/>
    </xf>
    <xf numFmtId="189" fontId="6" fillId="3" borderId="43" xfId="0" applyNumberFormat="1" applyFont="1" applyFill="1" applyBorder="1" applyAlignment="1">
      <alignment horizontal="center" vertical="center"/>
    </xf>
    <xf numFmtId="189" fontId="33" fillId="3" borderId="44" xfId="0" applyNumberFormat="1" applyFont="1" applyFill="1" applyBorder="1" applyAlignment="1">
      <alignment horizontal="centerContinuous" vertical="center" wrapText="1"/>
    </xf>
    <xf numFmtId="189" fontId="18" fillId="2" borderId="44" xfId="0" applyNumberFormat="1" applyFont="1" applyFill="1" applyBorder="1" applyAlignment="1">
      <alignment horizontal="centerContinuous" vertical="center"/>
    </xf>
    <xf numFmtId="189" fontId="18" fillId="3" borderId="29" xfId="0" applyNumberFormat="1" applyFont="1" applyFill="1" applyBorder="1" applyAlignment="1">
      <alignment horizontal="center" vertical="center"/>
    </xf>
    <xf numFmtId="189" fontId="18" fillId="3" borderId="37" xfId="0" applyNumberFormat="1" applyFont="1" applyFill="1" applyBorder="1" applyAlignment="1">
      <alignment horizontal="center" vertical="center"/>
    </xf>
    <xf numFmtId="189" fontId="17" fillId="3" borderId="37" xfId="0" applyNumberFormat="1" applyFont="1" applyFill="1" applyBorder="1" applyAlignment="1">
      <alignment horizontal="center" vertical="center"/>
    </xf>
    <xf numFmtId="189" fontId="9" fillId="3" borderId="29" xfId="0" applyNumberFormat="1" applyFont="1" applyFill="1" applyBorder="1" applyAlignment="1">
      <alignment horizontal="center" vertical="center"/>
    </xf>
    <xf numFmtId="189" fontId="17" fillId="3" borderId="45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3" fontId="6" fillId="0" borderId="19" xfId="18" applyNumberFormat="1" applyFont="1" applyFill="1" applyBorder="1" applyAlignment="1">
      <alignment vertical="center"/>
    </xf>
    <xf numFmtId="3" fontId="6" fillId="0" borderId="7" xfId="18" applyNumberFormat="1" applyFont="1" applyFill="1" applyBorder="1" applyAlignment="1">
      <alignment vertical="center"/>
    </xf>
    <xf numFmtId="3" fontId="6" fillId="3" borderId="19" xfId="18" applyNumberFormat="1" applyFont="1" applyFill="1" applyBorder="1" applyAlignment="1">
      <alignment vertical="center"/>
    </xf>
    <xf numFmtId="3" fontId="6" fillId="0" borderId="26" xfId="18" applyNumberFormat="1" applyFont="1" applyFill="1" applyBorder="1" applyAlignment="1">
      <alignment vertical="center"/>
    </xf>
    <xf numFmtId="3" fontId="6" fillId="3" borderId="26" xfId="18" applyNumberFormat="1" applyFont="1" applyFill="1" applyBorder="1" applyAlignment="1">
      <alignment vertical="center"/>
    </xf>
    <xf numFmtId="3" fontId="6" fillId="4" borderId="19" xfId="18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9" fontId="18" fillId="3" borderId="46" xfId="0" applyNumberFormat="1" applyFont="1" applyFill="1" applyBorder="1" applyAlignment="1">
      <alignment horizontal="centerContinuous" vertical="center" wrapText="1"/>
    </xf>
    <xf numFmtId="189" fontId="29" fillId="3" borderId="37" xfId="0" applyNumberFormat="1" applyFont="1" applyFill="1" applyBorder="1" applyAlignment="1">
      <alignment horizontal="center" vertical="center"/>
    </xf>
    <xf numFmtId="189" fontId="29" fillId="3" borderId="29" xfId="0" applyNumberFormat="1" applyFont="1" applyFill="1" applyBorder="1" applyAlignment="1">
      <alignment horizontal="center" vertical="center"/>
    </xf>
    <xf numFmtId="189" fontId="29" fillId="3" borderId="47" xfId="0" applyNumberFormat="1" applyFont="1" applyFill="1" applyBorder="1" applyAlignment="1">
      <alignment horizontal="center" vertical="center"/>
    </xf>
    <xf numFmtId="3" fontId="18" fillId="3" borderId="8" xfId="18" applyNumberFormat="1" applyFont="1" applyFill="1" applyBorder="1" applyAlignment="1">
      <alignment vertical="center"/>
    </xf>
    <xf numFmtId="189" fontId="19" fillId="0" borderId="0" xfId="0" applyNumberFormat="1" applyFont="1" applyFill="1" applyAlignment="1">
      <alignment/>
    </xf>
    <xf numFmtId="189" fontId="35" fillId="0" borderId="0" xfId="0" applyNumberFormat="1" applyFont="1" applyFill="1" applyAlignment="1">
      <alignment/>
    </xf>
    <xf numFmtId="3" fontId="6" fillId="3" borderId="11" xfId="18" applyNumberFormat="1" applyFont="1" applyFill="1" applyBorder="1" applyAlignment="1">
      <alignment vertical="center"/>
    </xf>
    <xf numFmtId="3" fontId="6" fillId="3" borderId="42" xfId="18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3" fontId="18" fillId="3" borderId="16" xfId="18" applyNumberFormat="1" applyFont="1" applyFill="1" applyBorder="1" applyAlignment="1">
      <alignment vertical="center"/>
    </xf>
    <xf numFmtId="3" fontId="18" fillId="3" borderId="6" xfId="18" applyNumberFormat="1" applyFont="1" applyFill="1" applyBorder="1" applyAlignment="1">
      <alignment vertical="center"/>
    </xf>
    <xf numFmtId="182" fontId="23" fillId="3" borderId="16" xfId="0" applyNumberFormat="1" applyFont="1" applyFill="1" applyBorder="1" applyAlignment="1">
      <alignment horizontal="center" vertical="center"/>
    </xf>
    <xf numFmtId="3" fontId="18" fillId="3" borderId="15" xfId="18" applyNumberFormat="1" applyFont="1" applyFill="1" applyBorder="1" applyAlignment="1">
      <alignment vertical="center"/>
    </xf>
    <xf numFmtId="3" fontId="18" fillId="4" borderId="16" xfId="18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82" fontId="6" fillId="2" borderId="1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182" fontId="9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42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82" fontId="6" fillId="3" borderId="4" xfId="0" applyNumberFormat="1" applyFont="1" applyFill="1" applyBorder="1" applyAlignment="1">
      <alignment horizontal="center" vertical="center"/>
    </xf>
    <xf numFmtId="182" fontId="6" fillId="3" borderId="10" xfId="0" applyNumberFormat="1" applyFont="1" applyFill="1" applyBorder="1" applyAlignment="1">
      <alignment horizontal="center" vertical="center"/>
    </xf>
    <xf numFmtId="182" fontId="6" fillId="3" borderId="13" xfId="0" applyNumberFormat="1" applyFont="1" applyFill="1" applyBorder="1" applyAlignment="1">
      <alignment horizontal="center" vertical="center"/>
    </xf>
    <xf numFmtId="182" fontId="6" fillId="3" borderId="1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182" fontId="7" fillId="3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82" fontId="7" fillId="4" borderId="28" xfId="0" applyNumberFormat="1" applyFont="1" applyFill="1" applyBorder="1" applyAlignment="1">
      <alignment horizontal="center" vertical="center"/>
    </xf>
    <xf numFmtId="182" fontId="6" fillId="4" borderId="30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182" fontId="6" fillId="4" borderId="4" xfId="0" applyNumberFormat="1" applyFont="1" applyFill="1" applyBorder="1" applyAlignment="1">
      <alignment horizontal="center" vertical="center"/>
    </xf>
    <xf numFmtId="182" fontId="9" fillId="4" borderId="30" xfId="0" applyNumberFormat="1" applyFont="1" applyFill="1" applyBorder="1" applyAlignment="1">
      <alignment horizontal="center" vertical="center"/>
    </xf>
    <xf numFmtId="0" fontId="9" fillId="4" borderId="30" xfId="0" applyNumberFormat="1" applyFont="1" applyFill="1" applyBorder="1" applyAlignment="1">
      <alignment horizontal="center" vertical="center"/>
    </xf>
    <xf numFmtId="182" fontId="6" fillId="4" borderId="31" xfId="0" applyNumberFormat="1" applyFont="1" applyFill="1" applyBorder="1" applyAlignment="1">
      <alignment horizontal="center" vertical="center"/>
    </xf>
    <xf numFmtId="182" fontId="6" fillId="4" borderId="19" xfId="0" applyNumberFormat="1" applyFont="1" applyFill="1" applyBorder="1" applyAlignment="1">
      <alignment horizontal="center" vertical="center"/>
    </xf>
    <xf numFmtId="182" fontId="6" fillId="4" borderId="8" xfId="0" applyNumberFormat="1" applyFont="1" applyFill="1" applyBorder="1" applyAlignment="1">
      <alignment horizontal="center" vertical="center"/>
    </xf>
    <xf numFmtId="182" fontId="6" fillId="4" borderId="16" xfId="0" applyNumberFormat="1" applyFont="1" applyFill="1" applyBorder="1" applyAlignment="1">
      <alignment horizontal="center" vertical="center"/>
    </xf>
    <xf numFmtId="182" fontId="6" fillId="4" borderId="11" xfId="0" applyNumberFormat="1" applyFont="1" applyFill="1" applyBorder="1" applyAlignment="1">
      <alignment horizontal="center" vertical="center"/>
    </xf>
    <xf numFmtId="182" fontId="6" fillId="4" borderId="42" xfId="0" applyNumberFormat="1" applyFont="1" applyFill="1" applyBorder="1" applyAlignment="1">
      <alignment horizontal="center" vertical="center"/>
    </xf>
    <xf numFmtId="182" fontId="6" fillId="4" borderId="1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182" fontId="7" fillId="4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17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185" fontId="6" fillId="5" borderId="8" xfId="0" applyNumberFormat="1" applyFont="1" applyFill="1" applyBorder="1" applyAlignment="1">
      <alignment vertical="center"/>
    </xf>
    <xf numFmtId="185" fontId="6" fillId="5" borderId="16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25</xdr:row>
      <xdr:rowOff>38100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485775"/>
          <a:ext cx="1390650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Garamond"/>
              <a:ea typeface="Garamond"/>
              <a:cs typeface="Garamond"/>
            </a:rPr>
            <a:t>Passasjertrafikk. Rute- og chartertrafikk 2012.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0" i="1" u="none" baseline="0">
              <a:latin typeface="Garamond"/>
              <a:ea typeface="Garamond"/>
              <a:cs typeface="Garamond"/>
            </a:rPr>
            <a:t>Passengers, 
Scheduled - and 
Non-scheduled Traffic 2012</a:t>
          </a:r>
          <a:r>
            <a:rPr lang="en-US" cap="none" sz="11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OSL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AES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MOL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KSU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EVE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BDU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ALF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LKL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KKN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VDB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OG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AARSHEFT\11Tabell\11-TB8%20Passasjer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FRO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FDE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DN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HOV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RRS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OSY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RVK1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BNN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SJ1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MQN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SVG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MJF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RET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VRY1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LKN1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VJ1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KN1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NVK1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ANX1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OJ1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HAA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BGO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HFT1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HVG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MEH1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BVG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BJF1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VDS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VAW1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TRF1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KE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RYG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TRD1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NTB1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OLA1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2\Lu-havn\PK-SRP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BOO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TOS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KR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2\PA-HAU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-OSL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-AES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-MOL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-KSU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-EVE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-BDU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-ALF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-LKL1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-KKN0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K-VDB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K-SOG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-TB8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K-FRO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K-FDE1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K-SDN0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K-HOV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-RRS0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K-OSY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K-RVK0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K-BNN09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K-SSJ0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K-MQN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-SVG0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K-MJF0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K-RET09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K-VRY09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K-LKN0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K-SVJ09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K-SKN09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K-NVK09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K-ANX09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K-SOJ09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K-HAA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-BGO09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K-HFT09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K-HVG09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K-MEH09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K-BVG0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K-BJF09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K-VDS09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K-VAW0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K-TRF08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K-SKE09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K-RYG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-TRD09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PK-NTB09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PK-OLA0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K-SRP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-BOO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-TOS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-KRS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-HAU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showGridLines="0" showZeros="0" tabSelected="1" zoomScale="75" zoomScaleNormal="75" workbookViewId="0" topLeftCell="A1">
      <selection activeCell="B2" sqref="B2"/>
    </sheetView>
  </sheetViews>
  <sheetFormatPr defaultColWidth="11.19921875" defaultRowHeight="15.75"/>
  <cols>
    <col min="1" max="1" width="14.59765625" style="1" customWidth="1"/>
    <col min="2" max="2" width="21.296875" style="2" customWidth="1"/>
    <col min="3" max="3" width="11.19921875" style="11" bestFit="1" customWidth="1"/>
    <col min="4" max="4" width="10.3984375" style="51" bestFit="1" customWidth="1"/>
    <col min="5" max="5" width="10.69921875" style="11" bestFit="1" customWidth="1"/>
    <col min="6" max="6" width="10.3984375" style="54" bestFit="1" customWidth="1"/>
    <col min="7" max="7" width="0.3046875" style="11" customWidth="1"/>
    <col min="8" max="8" width="11.296875" style="11" bestFit="1" customWidth="1"/>
    <col min="9" max="9" width="11.19921875" style="124" bestFit="1" customWidth="1"/>
    <col min="10" max="10" width="8.69921875" style="11" bestFit="1" customWidth="1"/>
    <col min="11" max="11" width="10.09765625" style="11" bestFit="1" customWidth="1"/>
    <col min="12" max="12" width="11.296875" style="11" bestFit="1" customWidth="1"/>
    <col min="13" max="13" width="11.8984375" style="124" bestFit="1" customWidth="1"/>
    <col min="14" max="14" width="11.8984375" style="124" customWidth="1"/>
    <col min="15" max="15" width="14.09765625" style="274" customWidth="1"/>
    <col min="16" max="16" width="9.296875" style="116" bestFit="1" customWidth="1"/>
    <col min="17" max="17" width="12.296875" style="119" customWidth="1"/>
    <col min="18" max="18" width="11" style="11" bestFit="1" customWidth="1"/>
    <col min="19" max="19" width="11" style="124" bestFit="1" customWidth="1"/>
    <col min="20" max="20" width="16.19921875" style="11" customWidth="1"/>
    <col min="21" max="21" width="10.3984375" style="321" bestFit="1" customWidth="1"/>
    <col min="22" max="22" width="20" style="2" customWidth="1"/>
    <col min="23" max="16384" width="11.59765625" style="1" customWidth="1"/>
  </cols>
  <sheetData>
    <row r="1" spans="1:22" ht="18.75" thickBot="1">
      <c r="A1" s="108" t="s">
        <v>94</v>
      </c>
      <c r="B1" s="67"/>
      <c r="C1" s="225" t="s">
        <v>128</v>
      </c>
      <c r="D1" s="229"/>
      <c r="E1" s="226"/>
      <c r="F1" s="227"/>
      <c r="G1" s="226"/>
      <c r="H1" s="228"/>
      <c r="I1" s="254" t="s">
        <v>133</v>
      </c>
      <c r="J1" s="268" t="s">
        <v>134</v>
      </c>
      <c r="K1" s="268"/>
      <c r="L1" s="224"/>
      <c r="M1" s="253"/>
      <c r="N1" s="259" t="s">
        <v>132</v>
      </c>
      <c r="O1" s="188" t="s">
        <v>114</v>
      </c>
      <c r="P1" s="189"/>
      <c r="Q1" s="146" t="s">
        <v>115</v>
      </c>
      <c r="R1" s="147"/>
      <c r="S1" s="207"/>
      <c r="T1" s="216" t="s">
        <v>142</v>
      </c>
      <c r="U1" s="304"/>
      <c r="V1" s="180"/>
    </row>
    <row r="2" spans="1:22" ht="15.75">
      <c r="A2" s="77" t="s">
        <v>95</v>
      </c>
      <c r="B2" s="322" t="s">
        <v>3</v>
      </c>
      <c r="C2" s="183" t="s">
        <v>0</v>
      </c>
      <c r="D2" s="184"/>
      <c r="E2" s="185"/>
      <c r="F2" s="186"/>
      <c r="G2" s="187"/>
      <c r="H2" s="194"/>
      <c r="I2" s="255" t="s">
        <v>114</v>
      </c>
      <c r="J2" s="214" t="s">
        <v>1</v>
      </c>
      <c r="K2" s="215"/>
      <c r="L2" s="114"/>
      <c r="M2" s="257" t="s">
        <v>114</v>
      </c>
      <c r="N2" s="250" t="s">
        <v>1</v>
      </c>
      <c r="O2" s="190" t="s">
        <v>137</v>
      </c>
      <c r="P2" s="191" t="s">
        <v>118</v>
      </c>
      <c r="Q2" s="137" t="s">
        <v>141</v>
      </c>
      <c r="R2" s="138" t="s">
        <v>118</v>
      </c>
      <c r="S2" s="208" t="s">
        <v>116</v>
      </c>
      <c r="T2" s="217" t="s">
        <v>143</v>
      </c>
      <c r="U2" s="305" t="s">
        <v>2</v>
      </c>
      <c r="V2" s="181"/>
    </row>
    <row r="3" spans="1:22" ht="24">
      <c r="A3" s="78"/>
      <c r="B3" s="323" t="s">
        <v>7</v>
      </c>
      <c r="C3" s="71" t="s">
        <v>4</v>
      </c>
      <c r="D3" s="61"/>
      <c r="E3" s="12"/>
      <c r="F3" s="81"/>
      <c r="G3" s="17"/>
      <c r="H3" s="114"/>
      <c r="I3" s="256" t="s">
        <v>136</v>
      </c>
      <c r="J3" s="200" t="s">
        <v>4</v>
      </c>
      <c r="K3" s="112"/>
      <c r="L3" s="206"/>
      <c r="M3" s="257" t="s">
        <v>6</v>
      </c>
      <c r="N3" s="258" t="s">
        <v>135</v>
      </c>
      <c r="O3" s="192" t="s">
        <v>138</v>
      </c>
      <c r="P3" s="191" t="s">
        <v>115</v>
      </c>
      <c r="Q3" s="139" t="s">
        <v>117</v>
      </c>
      <c r="R3" s="138" t="s">
        <v>6</v>
      </c>
      <c r="S3" s="209" t="s">
        <v>117</v>
      </c>
      <c r="T3" s="218" t="s">
        <v>117</v>
      </c>
      <c r="U3" s="306">
        <v>2011</v>
      </c>
      <c r="V3" s="181" t="s">
        <v>3</v>
      </c>
    </row>
    <row r="4" spans="1:22" s="3" customFormat="1" ht="12.75">
      <c r="A4" s="78"/>
      <c r="B4" s="68"/>
      <c r="C4" s="72"/>
      <c r="D4" s="285" t="s">
        <v>2</v>
      </c>
      <c r="E4" s="13"/>
      <c r="F4" s="62" t="s">
        <v>2</v>
      </c>
      <c r="G4" s="14"/>
      <c r="H4" s="196" t="s">
        <v>5</v>
      </c>
      <c r="I4" s="195"/>
      <c r="J4" s="201"/>
      <c r="K4" s="20"/>
      <c r="L4" s="115" t="s">
        <v>5</v>
      </c>
      <c r="M4" s="205"/>
      <c r="N4" s="250"/>
      <c r="O4" s="192"/>
      <c r="P4" s="191"/>
      <c r="Q4" s="137"/>
      <c r="R4" s="138"/>
      <c r="S4" s="210"/>
      <c r="T4" s="219"/>
      <c r="U4" s="307"/>
      <c r="V4" s="181"/>
    </row>
    <row r="5" spans="1:22" s="2" customFormat="1" ht="12">
      <c r="A5" s="78"/>
      <c r="B5" s="69"/>
      <c r="C5" s="26" t="s">
        <v>13</v>
      </c>
      <c r="D5" s="286">
        <v>2011</v>
      </c>
      <c r="E5" s="14" t="s">
        <v>14</v>
      </c>
      <c r="F5" s="63">
        <v>2011</v>
      </c>
      <c r="G5" s="14"/>
      <c r="H5" s="197" t="s">
        <v>92</v>
      </c>
      <c r="I5" s="129" t="s">
        <v>114</v>
      </c>
      <c r="J5" s="202" t="s">
        <v>13</v>
      </c>
      <c r="K5" s="18" t="s">
        <v>14</v>
      </c>
      <c r="L5" s="197" t="s">
        <v>92</v>
      </c>
      <c r="M5" s="251" t="s">
        <v>114</v>
      </c>
      <c r="N5" s="251" t="s">
        <v>114</v>
      </c>
      <c r="O5" s="269" t="s">
        <v>114</v>
      </c>
      <c r="P5" s="141" t="s">
        <v>120</v>
      </c>
      <c r="Q5" s="140" t="s">
        <v>121</v>
      </c>
      <c r="R5" s="141" t="s">
        <v>120</v>
      </c>
      <c r="S5" s="212" t="s">
        <v>96</v>
      </c>
      <c r="T5" s="220" t="s">
        <v>119</v>
      </c>
      <c r="U5" s="308" t="s">
        <v>9</v>
      </c>
      <c r="V5" s="182" t="s">
        <v>7</v>
      </c>
    </row>
    <row r="6" spans="1:22" s="2" customFormat="1" ht="12" customHeight="1">
      <c r="A6" s="78"/>
      <c r="B6" s="260" t="s">
        <v>139</v>
      </c>
      <c r="C6" s="25" t="s">
        <v>10</v>
      </c>
      <c r="D6" s="287" t="s">
        <v>9</v>
      </c>
      <c r="E6" s="15" t="s">
        <v>11</v>
      </c>
      <c r="F6" s="64" t="s">
        <v>9</v>
      </c>
      <c r="G6" s="14"/>
      <c r="H6" s="198" t="s">
        <v>5</v>
      </c>
      <c r="I6" s="129" t="s">
        <v>8</v>
      </c>
      <c r="J6" s="203" t="s">
        <v>10</v>
      </c>
      <c r="K6" s="19" t="s">
        <v>11</v>
      </c>
      <c r="L6" s="198" t="s">
        <v>5</v>
      </c>
      <c r="M6" s="251" t="s">
        <v>96</v>
      </c>
      <c r="N6" s="251" t="s">
        <v>132</v>
      </c>
      <c r="O6" s="270" t="s">
        <v>140</v>
      </c>
      <c r="P6" s="211" t="s">
        <v>8</v>
      </c>
      <c r="Q6" s="140" t="s">
        <v>122</v>
      </c>
      <c r="R6" s="141" t="s">
        <v>96</v>
      </c>
      <c r="S6" s="212" t="s">
        <v>124</v>
      </c>
      <c r="T6" s="220" t="s">
        <v>126</v>
      </c>
      <c r="U6" s="309">
        <v>2011</v>
      </c>
      <c r="V6" s="181"/>
    </row>
    <row r="7" spans="1:22" s="2" customFormat="1" ht="12">
      <c r="A7" s="78"/>
      <c r="B7" s="70"/>
      <c r="C7" s="26"/>
      <c r="D7" s="288">
        <v>2011</v>
      </c>
      <c r="E7" s="14"/>
      <c r="F7" s="82">
        <v>2011</v>
      </c>
      <c r="G7" s="14"/>
      <c r="H7" s="199" t="s">
        <v>93</v>
      </c>
      <c r="I7" s="130" t="s">
        <v>12</v>
      </c>
      <c r="J7" s="204"/>
      <c r="K7" s="18"/>
      <c r="L7" s="199" t="s">
        <v>93</v>
      </c>
      <c r="M7" s="252"/>
      <c r="N7" s="131"/>
      <c r="O7" s="271"/>
      <c r="P7" s="193"/>
      <c r="Q7" s="140" t="s">
        <v>123</v>
      </c>
      <c r="R7" s="141"/>
      <c r="S7" s="213" t="s">
        <v>125</v>
      </c>
      <c r="T7" s="221" t="s">
        <v>127</v>
      </c>
      <c r="U7" s="310"/>
      <c r="V7" s="181"/>
    </row>
    <row r="8" spans="1:22" s="2" customFormat="1" ht="18" customHeight="1" thickBot="1">
      <c r="A8" s="79"/>
      <c r="B8" s="24" t="s">
        <v>15</v>
      </c>
      <c r="C8" s="261">
        <v>7447531</v>
      </c>
      <c r="D8" s="289">
        <v>0.005548416870352101</v>
      </c>
      <c r="E8" s="262">
        <v>8428828</v>
      </c>
      <c r="F8" s="65">
        <v>0.02053695456792533</v>
      </c>
      <c r="G8" s="262"/>
      <c r="H8" s="261">
        <v>4759524</v>
      </c>
      <c r="I8" s="263">
        <f aca="true" t="shared" si="0" ref="I8:I13">SUM(C8+E8+G8+H8)</f>
        <v>20635883</v>
      </c>
      <c r="J8" s="264">
        <v>30259</v>
      </c>
      <c r="K8" s="264">
        <v>1382879</v>
      </c>
      <c r="L8" s="261">
        <v>3314</v>
      </c>
      <c r="M8" s="265">
        <f aca="true" t="shared" si="1" ref="M8:M13">SUM(J8:L8)</f>
        <v>1416452</v>
      </c>
      <c r="N8" s="265"/>
      <c r="O8" s="263">
        <f>SUM(I8+M8+N8)</f>
        <v>22052335</v>
      </c>
      <c r="P8" s="264">
        <v>9215</v>
      </c>
      <c r="Q8" s="142">
        <f>I8+N8+P8</f>
        <v>20645098</v>
      </c>
      <c r="R8" s="264">
        <v>18946</v>
      </c>
      <c r="S8" s="261">
        <f aca="true" t="shared" si="2" ref="S8:S13">SUM(M8+R8)</f>
        <v>1435398</v>
      </c>
      <c r="T8" s="266">
        <f aca="true" t="shared" si="3" ref="T8:T13">SUM(Q8+S8)</f>
        <v>22080496</v>
      </c>
      <c r="U8" s="311">
        <v>0.04628935041153834</v>
      </c>
      <c r="V8" s="267" t="s">
        <v>85</v>
      </c>
    </row>
    <row r="9" spans="1:22" s="2" customFormat="1" ht="12">
      <c r="A9" s="75"/>
      <c r="B9" s="7" t="s">
        <v>22</v>
      </c>
      <c r="C9" s="36">
        <v>2325764</v>
      </c>
      <c r="D9" s="290">
        <v>0.008075827477578222</v>
      </c>
      <c r="E9" s="27">
        <v>1405761</v>
      </c>
      <c r="F9" s="66">
        <v>0.10776544791750393</v>
      </c>
      <c r="G9" s="27"/>
      <c r="H9" s="36">
        <v>210140</v>
      </c>
      <c r="I9" s="117">
        <f t="shared" si="0"/>
        <v>3941665</v>
      </c>
      <c r="J9" s="35">
        <v>5167</v>
      </c>
      <c r="K9" s="35">
        <v>214635</v>
      </c>
      <c r="L9" s="36">
        <v>298</v>
      </c>
      <c r="M9" s="125">
        <f t="shared" si="1"/>
        <v>220100</v>
      </c>
      <c r="N9" s="125">
        <v>245283</v>
      </c>
      <c r="O9" s="275">
        <f>SUM(I9+M9+N9)</f>
        <v>4407048</v>
      </c>
      <c r="P9" s="111">
        <v>4201</v>
      </c>
      <c r="Q9" s="143">
        <f>I9+N9+P9</f>
        <v>4191149</v>
      </c>
      <c r="R9" s="35">
        <v>2738</v>
      </c>
      <c r="S9" s="111">
        <f t="shared" si="2"/>
        <v>222838</v>
      </c>
      <c r="T9" s="148">
        <f t="shared" si="3"/>
        <v>4413987</v>
      </c>
      <c r="U9" s="312">
        <v>0.06825139751605407</v>
      </c>
      <c r="V9" s="93" t="s">
        <v>23</v>
      </c>
    </row>
    <row r="10" spans="1:22" s="2" customFormat="1" ht="12">
      <c r="A10" s="75"/>
      <c r="B10" s="7" t="s">
        <v>27</v>
      </c>
      <c r="C10" s="36">
        <v>3208442</v>
      </c>
      <c r="D10" s="290">
        <v>0.006379024530246024</v>
      </c>
      <c r="E10" s="27">
        <v>1512952</v>
      </c>
      <c r="F10" s="66">
        <v>0.0489478296560063</v>
      </c>
      <c r="G10" s="27"/>
      <c r="H10" s="36">
        <v>394008</v>
      </c>
      <c r="I10" s="117">
        <f>SUM(C10+E10+G10+H10)</f>
        <v>5115402</v>
      </c>
      <c r="J10" s="35">
        <v>5884</v>
      </c>
      <c r="K10" s="35">
        <v>270518</v>
      </c>
      <c r="L10" s="36">
        <v>300</v>
      </c>
      <c r="M10" s="125">
        <f>SUM(J10:L10)</f>
        <v>276702</v>
      </c>
      <c r="N10" s="125">
        <v>239408</v>
      </c>
      <c r="O10" s="117">
        <f>SUM(I10+M10+N10)</f>
        <v>5631512</v>
      </c>
      <c r="P10" s="36">
        <v>180532</v>
      </c>
      <c r="Q10" s="144">
        <f>I10+N10+P10</f>
        <v>5535342</v>
      </c>
      <c r="R10" s="35">
        <v>2369</v>
      </c>
      <c r="S10" s="36">
        <f>SUM(M10+R10)</f>
        <v>279071</v>
      </c>
      <c r="T10" s="148">
        <f>SUM(Q10+S10)</f>
        <v>5814413</v>
      </c>
      <c r="U10" s="312">
        <v>0.03802964047878082</v>
      </c>
      <c r="V10" s="93" t="s">
        <v>28</v>
      </c>
    </row>
    <row r="11" spans="1:25" s="22" customFormat="1" ht="12.75" thickBot="1">
      <c r="A11" s="75"/>
      <c r="B11" s="233" t="s">
        <v>41</v>
      </c>
      <c r="C11" s="113">
        <v>2826705</v>
      </c>
      <c r="D11" s="291">
        <v>0.015325945739945267</v>
      </c>
      <c r="E11" s="113">
        <v>599585</v>
      </c>
      <c r="F11" s="163">
        <v>-0.006439414652899642</v>
      </c>
      <c r="G11" s="27"/>
      <c r="H11" s="113">
        <v>487930</v>
      </c>
      <c r="I11" s="128">
        <f t="shared" si="0"/>
        <v>3914220</v>
      </c>
      <c r="J11" s="113">
        <v>5996</v>
      </c>
      <c r="K11" s="113">
        <v>234270</v>
      </c>
      <c r="L11" s="113">
        <v>572</v>
      </c>
      <c r="M11" s="128">
        <f t="shared" si="1"/>
        <v>240838</v>
      </c>
      <c r="N11" s="128"/>
      <c r="O11" s="128">
        <f>SUM(I11+M11+N11)</f>
        <v>4155058</v>
      </c>
      <c r="P11" s="113">
        <v>3189</v>
      </c>
      <c r="Q11" s="145">
        <f>I11+N11+P11</f>
        <v>3917409</v>
      </c>
      <c r="R11" s="113">
        <v>2037</v>
      </c>
      <c r="S11" s="113">
        <f t="shared" si="2"/>
        <v>242875</v>
      </c>
      <c r="T11" s="234">
        <f t="shared" si="3"/>
        <v>4160284</v>
      </c>
      <c r="U11" s="313">
        <v>0.0595505723856674</v>
      </c>
      <c r="V11" s="235" t="s">
        <v>42</v>
      </c>
      <c r="W11" s="232"/>
      <c r="X11" s="7"/>
      <c r="Y11" s="7"/>
    </row>
    <row r="12" spans="1:22" s="9" customFormat="1" ht="12">
      <c r="A12" s="75"/>
      <c r="B12" s="7" t="s">
        <v>54</v>
      </c>
      <c r="C12" s="36">
        <v>1076702</v>
      </c>
      <c r="D12" s="290">
        <v>-0.01916840356221487</v>
      </c>
      <c r="E12" s="27">
        <v>5483</v>
      </c>
      <c r="F12" s="66"/>
      <c r="G12" s="27"/>
      <c r="H12" s="36">
        <v>438360</v>
      </c>
      <c r="I12" s="117">
        <f t="shared" si="0"/>
        <v>1520545</v>
      </c>
      <c r="J12" s="35">
        <v>2745</v>
      </c>
      <c r="K12" s="35">
        <v>36761</v>
      </c>
      <c r="L12" s="36">
        <v>0</v>
      </c>
      <c r="M12" s="125">
        <f t="shared" si="1"/>
        <v>39506</v>
      </c>
      <c r="N12" s="125"/>
      <c r="O12" s="117">
        <f>SUM(I12+M12+N12)</f>
        <v>1560051</v>
      </c>
      <c r="P12" s="36">
        <v>170605</v>
      </c>
      <c r="Q12" s="144">
        <f>I12+N12+P12</f>
        <v>1691150</v>
      </c>
      <c r="R12" s="35">
        <v>0</v>
      </c>
      <c r="S12" s="36">
        <f t="shared" si="2"/>
        <v>39506</v>
      </c>
      <c r="T12" s="148">
        <f t="shared" si="3"/>
        <v>1730656</v>
      </c>
      <c r="U12" s="312">
        <v>-0.003511147807922135</v>
      </c>
      <c r="V12" s="93" t="s">
        <v>54</v>
      </c>
    </row>
    <row r="13" spans="1:22" s="9" customFormat="1" ht="12">
      <c r="A13" s="75"/>
      <c r="B13" s="94" t="s">
        <v>67</v>
      </c>
      <c r="C13" s="36">
        <v>1359291</v>
      </c>
      <c r="D13" s="290">
        <v>0.00013243951377039844</v>
      </c>
      <c r="E13" s="36">
        <v>9886</v>
      </c>
      <c r="F13" s="66">
        <v>-0.6891390478586252</v>
      </c>
      <c r="G13" s="27"/>
      <c r="H13" s="36">
        <v>341104</v>
      </c>
      <c r="I13" s="117">
        <f t="shared" si="0"/>
        <v>1710281</v>
      </c>
      <c r="J13" s="36">
        <v>7524</v>
      </c>
      <c r="K13" s="36">
        <v>54386</v>
      </c>
      <c r="L13" s="36">
        <v>614</v>
      </c>
      <c r="M13" s="117">
        <f t="shared" si="1"/>
        <v>62524</v>
      </c>
      <c r="N13" s="117"/>
      <c r="O13" s="117">
        <f aca="true" t="shared" si="4" ref="O13:O25">SUM(I13+M13+N13)</f>
        <v>1772805</v>
      </c>
      <c r="P13" s="36">
        <v>116071</v>
      </c>
      <c r="Q13" s="144">
        <f aca="true" t="shared" si="5" ref="Q13:Q25">I13+N13+P13</f>
        <v>1826352</v>
      </c>
      <c r="R13" s="36">
        <v>147</v>
      </c>
      <c r="S13" s="36">
        <f t="shared" si="2"/>
        <v>62671</v>
      </c>
      <c r="T13" s="148">
        <f t="shared" si="3"/>
        <v>1889023</v>
      </c>
      <c r="U13" s="312">
        <v>0.04940300306706376</v>
      </c>
      <c r="V13" s="93" t="s">
        <v>67</v>
      </c>
    </row>
    <row r="14" spans="1:22" s="9" customFormat="1" ht="2.25" customHeight="1" thickBot="1">
      <c r="A14" s="79"/>
      <c r="B14" s="230"/>
      <c r="C14" s="231"/>
      <c r="D14" s="290"/>
      <c r="E14" s="231"/>
      <c r="F14" s="66"/>
      <c r="G14" s="28"/>
      <c r="H14" s="231"/>
      <c r="I14" s="42"/>
      <c r="J14" s="231"/>
      <c r="K14" s="231"/>
      <c r="L14" s="231"/>
      <c r="M14" s="42"/>
      <c r="N14" s="42"/>
      <c r="O14" s="117">
        <f t="shared" si="4"/>
        <v>0</v>
      </c>
      <c r="P14" s="231"/>
      <c r="Q14" s="144">
        <f t="shared" si="5"/>
        <v>0</v>
      </c>
      <c r="R14" s="231"/>
      <c r="S14" s="231"/>
      <c r="T14" s="152"/>
      <c r="U14" s="312"/>
      <c r="V14" s="230"/>
    </row>
    <row r="15" spans="1:22" s="9" customFormat="1" ht="12">
      <c r="A15" s="75"/>
      <c r="B15" s="7" t="s">
        <v>87</v>
      </c>
      <c r="C15" s="36">
        <v>710530</v>
      </c>
      <c r="D15" s="290">
        <v>0.05175512089122306</v>
      </c>
      <c r="E15" s="27">
        <v>232672</v>
      </c>
      <c r="F15" s="66">
        <v>0.04702975866367265</v>
      </c>
      <c r="G15" s="27"/>
      <c r="H15" s="36">
        <v>12396</v>
      </c>
      <c r="I15" s="117">
        <f aca="true" t="shared" si="6" ref="I15:I25">SUM(C15+E15+G15+H15)</f>
        <v>955598</v>
      </c>
      <c r="J15" s="35">
        <v>2285</v>
      </c>
      <c r="K15" s="35">
        <v>60215</v>
      </c>
      <c r="L15" s="36">
        <v>0</v>
      </c>
      <c r="M15" s="125">
        <f aca="true" t="shared" si="7" ref="M15:M25">SUM(J15:L15)</f>
        <v>62500</v>
      </c>
      <c r="N15" s="125"/>
      <c r="O15" s="117">
        <f t="shared" si="4"/>
        <v>1018098</v>
      </c>
      <c r="P15" s="36">
        <v>615</v>
      </c>
      <c r="Q15" s="144">
        <f t="shared" si="5"/>
        <v>956213</v>
      </c>
      <c r="R15" s="35">
        <v>578</v>
      </c>
      <c r="S15" s="36">
        <f>SUM(M15+R15)</f>
        <v>63078</v>
      </c>
      <c r="T15" s="148">
        <f aca="true" t="shared" si="8" ref="T15:T25">SUM(Q15+S15)</f>
        <v>1019291</v>
      </c>
      <c r="U15" s="312">
        <v>0.06933367743668184</v>
      </c>
      <c r="V15" s="93" t="s">
        <v>21</v>
      </c>
    </row>
    <row r="16" spans="1:22" s="9" customFormat="1" ht="12">
      <c r="A16" s="75"/>
      <c r="B16" s="7" t="s">
        <v>88</v>
      </c>
      <c r="C16" s="36">
        <v>429921</v>
      </c>
      <c r="D16" s="290">
        <v>-0.017179655995391327</v>
      </c>
      <c r="E16" s="27">
        <v>163978</v>
      </c>
      <c r="F16" s="66">
        <v>0.5995824919766274</v>
      </c>
      <c r="G16" s="27"/>
      <c r="H16" s="36">
        <v>4384</v>
      </c>
      <c r="I16" s="117">
        <f t="shared" si="6"/>
        <v>598283</v>
      </c>
      <c r="J16" s="35">
        <v>4023</v>
      </c>
      <c r="K16" s="35">
        <v>57566</v>
      </c>
      <c r="L16" s="36">
        <v>2200</v>
      </c>
      <c r="M16" s="125">
        <f t="shared" si="7"/>
        <v>63789</v>
      </c>
      <c r="N16" s="125"/>
      <c r="O16" s="117">
        <f t="shared" si="4"/>
        <v>662072</v>
      </c>
      <c r="P16" s="36">
        <v>1954</v>
      </c>
      <c r="Q16" s="144">
        <f t="shared" si="5"/>
        <v>600237</v>
      </c>
      <c r="R16" s="35">
        <v>345</v>
      </c>
      <c r="S16" s="36">
        <f aca="true" t="shared" si="9" ref="S16:S25">SUM(M16+R16)</f>
        <v>64134</v>
      </c>
      <c r="T16" s="148">
        <f t="shared" si="8"/>
        <v>664371</v>
      </c>
      <c r="U16" s="312">
        <v>0.09815748106984117</v>
      </c>
      <c r="V16" s="93" t="s">
        <v>24</v>
      </c>
    </row>
    <row r="17" spans="1:25" s="22" customFormat="1" ht="16.5" customHeight="1" thickBot="1">
      <c r="A17" s="75"/>
      <c r="B17" s="7" t="s">
        <v>37</v>
      </c>
      <c r="C17" s="36">
        <v>803888</v>
      </c>
      <c r="D17" s="290">
        <v>0.020343715888609653</v>
      </c>
      <c r="E17" s="27">
        <v>86207</v>
      </c>
      <c r="F17" s="66">
        <v>0.3100571393836241</v>
      </c>
      <c r="G17" s="27"/>
      <c r="H17" s="36">
        <v>14704</v>
      </c>
      <c r="I17" s="117">
        <f t="shared" si="6"/>
        <v>904799</v>
      </c>
      <c r="J17" s="35">
        <v>2199</v>
      </c>
      <c r="K17" s="35">
        <v>66164</v>
      </c>
      <c r="L17" s="36">
        <v>88</v>
      </c>
      <c r="M17" s="125">
        <f t="shared" si="7"/>
        <v>68451</v>
      </c>
      <c r="N17" s="125"/>
      <c r="O17" s="117">
        <f t="shared" si="4"/>
        <v>973250</v>
      </c>
      <c r="P17" s="36">
        <v>25996</v>
      </c>
      <c r="Q17" s="144">
        <f t="shared" si="5"/>
        <v>930795</v>
      </c>
      <c r="R17" s="35">
        <v>2141</v>
      </c>
      <c r="S17" s="36">
        <f t="shared" si="9"/>
        <v>70592</v>
      </c>
      <c r="T17" s="148">
        <f t="shared" si="8"/>
        <v>1001387</v>
      </c>
      <c r="U17" s="312">
        <v>0.07860311866188574</v>
      </c>
      <c r="V17" s="93" t="s">
        <v>38</v>
      </c>
      <c r="W17" s="232"/>
      <c r="X17" s="7"/>
      <c r="Y17" s="7"/>
    </row>
    <row r="18" spans="1:22" s="9" customFormat="1" ht="12">
      <c r="A18" s="75"/>
      <c r="B18" s="7" t="s">
        <v>89</v>
      </c>
      <c r="C18" s="36">
        <v>410645</v>
      </c>
      <c r="D18" s="290">
        <v>0.010713969263485374</v>
      </c>
      <c r="E18" s="27">
        <v>0</v>
      </c>
      <c r="F18" s="66"/>
      <c r="G18" s="27"/>
      <c r="H18" s="36">
        <v>4774</v>
      </c>
      <c r="I18" s="117">
        <f t="shared" si="6"/>
        <v>415419</v>
      </c>
      <c r="J18" s="35">
        <v>776</v>
      </c>
      <c r="K18" s="35">
        <v>28996</v>
      </c>
      <c r="L18" s="36">
        <v>0</v>
      </c>
      <c r="M18" s="125">
        <f t="shared" si="7"/>
        <v>29772</v>
      </c>
      <c r="N18" s="125"/>
      <c r="O18" s="117">
        <f t="shared" si="4"/>
        <v>445191</v>
      </c>
      <c r="P18" s="36">
        <v>2653</v>
      </c>
      <c r="Q18" s="144">
        <f t="shared" si="5"/>
        <v>418072</v>
      </c>
      <c r="R18" s="35">
        <v>0</v>
      </c>
      <c r="S18" s="36">
        <f t="shared" si="9"/>
        <v>29772</v>
      </c>
      <c r="T18" s="148">
        <f t="shared" si="8"/>
        <v>447844</v>
      </c>
      <c r="U18" s="312">
        <v>0.021285717543499578</v>
      </c>
      <c r="V18" s="93" t="s">
        <v>39</v>
      </c>
    </row>
    <row r="19" spans="1:22" s="9" customFormat="1" ht="15.75" customHeight="1">
      <c r="A19" s="75"/>
      <c r="B19" s="7" t="s">
        <v>90</v>
      </c>
      <c r="C19" s="36">
        <v>288544</v>
      </c>
      <c r="D19" s="290">
        <v>0.04191582170609816</v>
      </c>
      <c r="E19" s="27">
        <v>0</v>
      </c>
      <c r="F19" s="66"/>
      <c r="G19" s="27"/>
      <c r="H19" s="36">
        <v>5054</v>
      </c>
      <c r="I19" s="117">
        <f t="shared" si="6"/>
        <v>293598</v>
      </c>
      <c r="J19" s="35">
        <v>556</v>
      </c>
      <c r="K19" s="35">
        <v>5647</v>
      </c>
      <c r="L19" s="36">
        <v>0</v>
      </c>
      <c r="M19" s="125">
        <f t="shared" si="7"/>
        <v>6203</v>
      </c>
      <c r="N19" s="117">
        <v>83845</v>
      </c>
      <c r="O19" s="117">
        <f t="shared" si="4"/>
        <v>383646</v>
      </c>
      <c r="P19" s="36">
        <v>2376</v>
      </c>
      <c r="Q19" s="144">
        <f t="shared" si="5"/>
        <v>379819</v>
      </c>
      <c r="R19" s="35">
        <v>116</v>
      </c>
      <c r="S19" s="36">
        <f t="shared" si="9"/>
        <v>6319</v>
      </c>
      <c r="T19" s="148">
        <f t="shared" si="8"/>
        <v>386138</v>
      </c>
      <c r="U19" s="312">
        <v>0.06318163170342878</v>
      </c>
      <c r="V19" s="93" t="s">
        <v>40</v>
      </c>
    </row>
    <row r="20" spans="1:22" s="9" customFormat="1" ht="12">
      <c r="A20" s="75"/>
      <c r="B20" s="7" t="s">
        <v>91</v>
      </c>
      <c r="C20" s="73">
        <v>562414</v>
      </c>
      <c r="D20" s="290">
        <v>0.028690683484292007</v>
      </c>
      <c r="E20" s="27">
        <v>4100</v>
      </c>
      <c r="F20" s="66"/>
      <c r="G20" s="27"/>
      <c r="H20" s="36">
        <v>6486</v>
      </c>
      <c r="I20" s="117">
        <f t="shared" si="6"/>
        <v>573000</v>
      </c>
      <c r="J20" s="35">
        <v>3086</v>
      </c>
      <c r="K20" s="35">
        <v>30972</v>
      </c>
      <c r="L20" s="36">
        <v>0</v>
      </c>
      <c r="M20" s="125">
        <f t="shared" si="7"/>
        <v>34058</v>
      </c>
      <c r="N20" s="125"/>
      <c r="O20" s="117">
        <f t="shared" si="4"/>
        <v>607058</v>
      </c>
      <c r="P20" s="36">
        <v>9380</v>
      </c>
      <c r="Q20" s="144">
        <f t="shared" si="5"/>
        <v>582380</v>
      </c>
      <c r="R20" s="35">
        <v>15</v>
      </c>
      <c r="S20" s="36">
        <f t="shared" si="9"/>
        <v>34073</v>
      </c>
      <c r="T20" s="148">
        <f>SUM(Q20+S20)</f>
        <v>616453</v>
      </c>
      <c r="U20" s="312">
        <v>0.030828555041077427</v>
      </c>
      <c r="V20" s="93" t="s">
        <v>62</v>
      </c>
    </row>
    <row r="21" spans="1:22" s="9" customFormat="1" ht="12">
      <c r="A21" s="75"/>
      <c r="B21" s="56" t="s">
        <v>65</v>
      </c>
      <c r="C21" s="36">
        <v>199040</v>
      </c>
      <c r="D21" s="290">
        <v>0.028168213774685282</v>
      </c>
      <c r="E21" s="27">
        <v>0</v>
      </c>
      <c r="F21" s="66"/>
      <c r="G21" s="27"/>
      <c r="H21" s="36">
        <v>2</v>
      </c>
      <c r="I21" s="117">
        <f t="shared" si="6"/>
        <v>199042</v>
      </c>
      <c r="J21" s="35">
        <v>3597</v>
      </c>
      <c r="K21" s="35">
        <v>791</v>
      </c>
      <c r="L21" s="36">
        <v>0</v>
      </c>
      <c r="M21" s="125">
        <f t="shared" si="7"/>
        <v>4388</v>
      </c>
      <c r="N21" s="125"/>
      <c r="O21" s="117">
        <f t="shared" si="4"/>
        <v>203430</v>
      </c>
      <c r="P21" s="36">
        <v>379</v>
      </c>
      <c r="Q21" s="144">
        <f t="shared" si="5"/>
        <v>199421</v>
      </c>
      <c r="R21" s="35">
        <v>0</v>
      </c>
      <c r="S21" s="36">
        <f t="shared" si="9"/>
        <v>4388</v>
      </c>
      <c r="T21" s="148">
        <f t="shared" si="8"/>
        <v>203809</v>
      </c>
      <c r="U21" s="312">
        <v>0.04719356297270635</v>
      </c>
      <c r="V21" s="93" t="s">
        <v>65</v>
      </c>
    </row>
    <row r="22" spans="1:22" s="9" customFormat="1" ht="12">
      <c r="A22" s="75"/>
      <c r="B22" s="7" t="s">
        <v>68</v>
      </c>
      <c r="C22" s="36">
        <v>313583</v>
      </c>
      <c r="D22" s="290">
        <v>-0.00012435352111777874</v>
      </c>
      <c r="E22" s="27">
        <v>0</v>
      </c>
      <c r="F22" s="66"/>
      <c r="G22" s="27"/>
      <c r="H22" s="36">
        <v>18626</v>
      </c>
      <c r="I22" s="117">
        <f t="shared" si="6"/>
        <v>332209</v>
      </c>
      <c r="J22" s="35">
        <v>484</v>
      </c>
      <c r="K22" s="35">
        <v>3906</v>
      </c>
      <c r="L22" s="36">
        <v>0</v>
      </c>
      <c r="M22" s="125">
        <f t="shared" si="7"/>
        <v>4390</v>
      </c>
      <c r="N22" s="125"/>
      <c r="O22" s="117">
        <f t="shared" si="4"/>
        <v>336599</v>
      </c>
      <c r="P22" s="36">
        <v>8460</v>
      </c>
      <c r="Q22" s="144">
        <f t="shared" si="5"/>
        <v>340669</v>
      </c>
      <c r="R22" s="35">
        <v>14</v>
      </c>
      <c r="S22" s="36">
        <f t="shared" si="9"/>
        <v>4404</v>
      </c>
      <c r="T22" s="148">
        <f t="shared" si="8"/>
        <v>345073</v>
      </c>
      <c r="U22" s="312">
        <v>0.0008643318106011167</v>
      </c>
      <c r="V22" s="93" t="s">
        <v>68</v>
      </c>
    </row>
    <row r="23" spans="1:22" s="9" customFormat="1" ht="12">
      <c r="A23" s="75"/>
      <c r="B23" s="7" t="s">
        <v>69</v>
      </c>
      <c r="C23" s="36">
        <v>67803</v>
      </c>
      <c r="D23" s="290">
        <v>0.18179282937967337</v>
      </c>
      <c r="E23" s="27">
        <v>0</v>
      </c>
      <c r="F23" s="66"/>
      <c r="G23" s="27"/>
      <c r="H23" s="36">
        <v>54</v>
      </c>
      <c r="I23" s="117">
        <f t="shared" si="6"/>
        <v>67857</v>
      </c>
      <c r="J23" s="35">
        <v>0</v>
      </c>
      <c r="K23" s="35">
        <v>3372</v>
      </c>
      <c r="L23" s="36">
        <v>0</v>
      </c>
      <c r="M23" s="125">
        <f t="shared" si="7"/>
        <v>3372</v>
      </c>
      <c r="N23" s="125"/>
      <c r="O23" s="117">
        <f t="shared" si="4"/>
        <v>71229</v>
      </c>
      <c r="P23" s="36">
        <v>3660</v>
      </c>
      <c r="Q23" s="144">
        <f t="shared" si="5"/>
        <v>71517</v>
      </c>
      <c r="R23" s="35">
        <v>0</v>
      </c>
      <c r="S23" s="36">
        <f t="shared" si="9"/>
        <v>3372</v>
      </c>
      <c r="T23" s="148">
        <f t="shared" si="8"/>
        <v>74889</v>
      </c>
      <c r="U23" s="312">
        <v>0.12090823367409559</v>
      </c>
      <c r="V23" s="324" t="s">
        <v>108</v>
      </c>
    </row>
    <row r="24" spans="1:22" s="9" customFormat="1" ht="12">
      <c r="A24" s="75"/>
      <c r="B24" s="7" t="s">
        <v>70</v>
      </c>
      <c r="C24" s="36">
        <v>234759</v>
      </c>
      <c r="D24" s="290">
        <v>-0.005279549162094024</v>
      </c>
      <c r="E24" s="27">
        <v>189</v>
      </c>
      <c r="F24" s="66"/>
      <c r="G24" s="27"/>
      <c r="H24" s="36">
        <v>53248</v>
      </c>
      <c r="I24" s="117">
        <f t="shared" si="6"/>
        <v>288196</v>
      </c>
      <c r="J24" s="35">
        <v>3613</v>
      </c>
      <c r="K24" s="35">
        <v>996</v>
      </c>
      <c r="L24" s="36">
        <v>26</v>
      </c>
      <c r="M24" s="125">
        <f t="shared" si="7"/>
        <v>4635</v>
      </c>
      <c r="N24" s="125"/>
      <c r="O24" s="117">
        <f t="shared" si="4"/>
        <v>292831</v>
      </c>
      <c r="P24" s="36">
        <v>4997</v>
      </c>
      <c r="Q24" s="144">
        <f t="shared" si="5"/>
        <v>293193</v>
      </c>
      <c r="R24" s="35">
        <v>12</v>
      </c>
      <c r="S24" s="36">
        <f t="shared" si="9"/>
        <v>4647</v>
      </c>
      <c r="T24" s="148">
        <f t="shared" si="8"/>
        <v>297840</v>
      </c>
      <c r="U24" s="312">
        <v>-0.011122547229323683</v>
      </c>
      <c r="V24" s="324" t="s">
        <v>71</v>
      </c>
    </row>
    <row r="25" spans="1:22" s="9" customFormat="1" ht="15.75" customHeight="1" thickBot="1">
      <c r="A25" s="75"/>
      <c r="B25" s="233" t="s">
        <v>83</v>
      </c>
      <c r="C25" s="113">
        <v>114360</v>
      </c>
      <c r="D25" s="291">
        <v>-0.08159331834243495</v>
      </c>
      <c r="E25" s="113">
        <v>1916</v>
      </c>
      <c r="F25" s="163"/>
      <c r="G25" s="27"/>
      <c r="H25" s="113">
        <v>244</v>
      </c>
      <c r="I25" s="128">
        <f t="shared" si="6"/>
        <v>116520</v>
      </c>
      <c r="J25" s="113">
        <v>16137</v>
      </c>
      <c r="K25" s="113">
        <v>824</v>
      </c>
      <c r="L25" s="113">
        <v>0</v>
      </c>
      <c r="M25" s="128">
        <f t="shared" si="7"/>
        <v>16961</v>
      </c>
      <c r="N25" s="128"/>
      <c r="O25" s="117">
        <f t="shared" si="4"/>
        <v>133481</v>
      </c>
      <c r="P25" s="113">
        <v>0</v>
      </c>
      <c r="Q25" s="144">
        <f t="shared" si="5"/>
        <v>116520</v>
      </c>
      <c r="R25" s="113">
        <v>0</v>
      </c>
      <c r="S25" s="113">
        <f t="shared" si="9"/>
        <v>16961</v>
      </c>
      <c r="T25" s="234">
        <f t="shared" si="8"/>
        <v>133481</v>
      </c>
      <c r="U25" s="313">
        <v>0.0564384645825089</v>
      </c>
      <c r="V25" s="325" t="s">
        <v>84</v>
      </c>
    </row>
    <row r="26" spans="1:22" s="9" customFormat="1" ht="3" customHeight="1" thickBot="1">
      <c r="A26" s="238"/>
      <c r="B26" s="239"/>
      <c r="C26" s="240"/>
      <c r="D26" s="292"/>
      <c r="E26" s="240"/>
      <c r="F26" s="50"/>
      <c r="G26" s="28"/>
      <c r="H26" s="240"/>
      <c r="I26" s="40"/>
      <c r="J26" s="240"/>
      <c r="K26" s="240"/>
      <c r="L26" s="240"/>
      <c r="M26" s="40"/>
      <c r="N26" s="40"/>
      <c r="O26" s="275"/>
      <c r="P26" s="240"/>
      <c r="Q26" s="143"/>
      <c r="R26" s="240"/>
      <c r="S26" s="240"/>
      <c r="T26" s="151"/>
      <c r="U26" s="314"/>
      <c r="V26" s="239"/>
    </row>
    <row r="27" spans="1:22" s="9" customFormat="1" ht="12">
      <c r="A27" s="75"/>
      <c r="B27" s="7" t="s">
        <v>16</v>
      </c>
      <c r="C27" s="36">
        <v>3123</v>
      </c>
      <c r="D27" s="290">
        <v>-0.1740280349113991</v>
      </c>
      <c r="E27" s="27">
        <v>10</v>
      </c>
      <c r="F27" s="66"/>
      <c r="G27" s="27"/>
      <c r="H27" s="36">
        <v>0</v>
      </c>
      <c r="I27" s="117">
        <f aca="true" t="shared" si="10" ref="I27:I55">SUM(C27+E27+G27+H27)</f>
        <v>3133</v>
      </c>
      <c r="J27" s="35">
        <v>0</v>
      </c>
      <c r="K27" s="35">
        <v>377</v>
      </c>
      <c r="L27" s="36">
        <v>0</v>
      </c>
      <c r="M27" s="125">
        <f aca="true" t="shared" si="11" ref="M27:M55">SUM(J27:L27)</f>
        <v>377</v>
      </c>
      <c r="N27" s="125"/>
      <c r="O27" s="117">
        <f>SUM(I27+M27+N27)</f>
        <v>3510</v>
      </c>
      <c r="P27" s="36">
        <v>0</v>
      </c>
      <c r="Q27" s="144">
        <f>I27+N27+P27</f>
        <v>3133</v>
      </c>
      <c r="R27" s="35">
        <v>0</v>
      </c>
      <c r="S27" s="36">
        <f>SUM(M27+R27)</f>
        <v>377</v>
      </c>
      <c r="T27" s="148">
        <f aca="true" t="shared" si="12" ref="T27:T55">SUM(Q27+S27)</f>
        <v>3510</v>
      </c>
      <c r="U27" s="312">
        <v>-0.5506912442396313</v>
      </c>
      <c r="V27" s="93" t="s">
        <v>17</v>
      </c>
    </row>
    <row r="28" spans="1:25" s="9" customFormat="1" ht="14.25" customHeight="1">
      <c r="A28" s="75"/>
      <c r="B28" s="7" t="s">
        <v>29</v>
      </c>
      <c r="C28" s="36">
        <v>54942</v>
      </c>
      <c r="D28" s="290">
        <v>0.15230704697986577</v>
      </c>
      <c r="E28" s="27">
        <v>0</v>
      </c>
      <c r="F28" s="66"/>
      <c r="G28" s="27"/>
      <c r="H28" s="36">
        <v>15722</v>
      </c>
      <c r="I28" s="117">
        <f t="shared" si="10"/>
        <v>70664</v>
      </c>
      <c r="J28" s="35">
        <v>0</v>
      </c>
      <c r="K28" s="35">
        <v>0</v>
      </c>
      <c r="L28" s="36">
        <v>0</v>
      </c>
      <c r="M28" s="125">
        <f t="shared" si="11"/>
        <v>0</v>
      </c>
      <c r="N28" s="125"/>
      <c r="O28" s="117">
        <f aca="true" t="shared" si="13" ref="O28:O55">SUM(I28+M28+N28)</f>
        <v>70664</v>
      </c>
      <c r="P28" s="36">
        <v>25367</v>
      </c>
      <c r="Q28" s="144">
        <f aca="true" t="shared" si="14" ref="Q28:Q55">I28+N28+P28</f>
        <v>96031</v>
      </c>
      <c r="R28" s="35">
        <v>0</v>
      </c>
      <c r="S28" s="36">
        <f aca="true" t="shared" si="15" ref="S28:S55">SUM(M28+R28)</f>
        <v>0</v>
      </c>
      <c r="T28" s="148">
        <f t="shared" si="12"/>
        <v>96031</v>
      </c>
      <c r="U28" s="312">
        <v>0.025413503326179112</v>
      </c>
      <c r="V28" s="93" t="s">
        <v>30</v>
      </c>
      <c r="W28" s="232"/>
      <c r="X28" s="7"/>
      <c r="Y28" s="7"/>
    </row>
    <row r="29" spans="1:25" s="24" customFormat="1" ht="14.25" customHeight="1" thickBot="1">
      <c r="A29" s="75"/>
      <c r="B29" s="7" t="s">
        <v>32</v>
      </c>
      <c r="C29" s="36">
        <v>139653</v>
      </c>
      <c r="D29" s="290">
        <v>0.14497827334590474</v>
      </c>
      <c r="E29" s="27">
        <v>0</v>
      </c>
      <c r="F29" s="66"/>
      <c r="G29" s="27"/>
      <c r="H29" s="36">
        <v>1224</v>
      </c>
      <c r="I29" s="117">
        <f t="shared" si="10"/>
        <v>140877</v>
      </c>
      <c r="J29" s="35">
        <v>0</v>
      </c>
      <c r="K29" s="35">
        <v>38</v>
      </c>
      <c r="L29" s="36">
        <v>0</v>
      </c>
      <c r="M29" s="125">
        <f t="shared" si="11"/>
        <v>38</v>
      </c>
      <c r="N29" s="117">
        <v>44748</v>
      </c>
      <c r="O29" s="117">
        <f t="shared" si="13"/>
        <v>185663</v>
      </c>
      <c r="P29" s="36">
        <v>1485</v>
      </c>
      <c r="Q29" s="144">
        <f t="shared" si="14"/>
        <v>187110</v>
      </c>
      <c r="R29" s="35">
        <v>0</v>
      </c>
      <c r="S29" s="36">
        <f t="shared" si="15"/>
        <v>38</v>
      </c>
      <c r="T29" s="148">
        <f t="shared" si="12"/>
        <v>187148</v>
      </c>
      <c r="U29" s="312">
        <v>0.12551946450801976</v>
      </c>
      <c r="V29" s="93" t="s">
        <v>32</v>
      </c>
      <c r="W29" s="232"/>
      <c r="X29" s="7"/>
      <c r="Y29" s="7"/>
    </row>
    <row r="30" spans="1:22" s="9" customFormat="1" ht="12">
      <c r="A30" s="75"/>
      <c r="B30" s="7" t="s">
        <v>31</v>
      </c>
      <c r="C30" s="36">
        <v>87676</v>
      </c>
      <c r="D30" s="290">
        <v>0.05500270741832621</v>
      </c>
      <c r="E30" s="27">
        <v>0</v>
      </c>
      <c r="F30" s="83" t="s">
        <v>86</v>
      </c>
      <c r="G30" s="27"/>
      <c r="H30" s="36">
        <v>4</v>
      </c>
      <c r="I30" s="117">
        <f t="shared" si="10"/>
        <v>87680</v>
      </c>
      <c r="J30" s="35">
        <v>0</v>
      </c>
      <c r="K30" s="35">
        <v>0</v>
      </c>
      <c r="L30" s="36">
        <v>0</v>
      </c>
      <c r="M30" s="125">
        <f t="shared" si="11"/>
        <v>0</v>
      </c>
      <c r="N30" s="125"/>
      <c r="O30" s="117">
        <f t="shared" si="13"/>
        <v>87680</v>
      </c>
      <c r="P30" s="36">
        <v>2369</v>
      </c>
      <c r="Q30" s="144">
        <f t="shared" si="14"/>
        <v>90049</v>
      </c>
      <c r="R30" s="35">
        <v>0</v>
      </c>
      <c r="S30" s="36">
        <f t="shared" si="15"/>
        <v>0</v>
      </c>
      <c r="T30" s="148">
        <f t="shared" si="12"/>
        <v>90049</v>
      </c>
      <c r="U30" s="312">
        <v>0.041450297808361763</v>
      </c>
      <c r="V30" s="93" t="s">
        <v>31</v>
      </c>
    </row>
    <row r="31" spans="1:22" s="9" customFormat="1" ht="12">
      <c r="A31" s="75"/>
      <c r="B31" s="7" t="s">
        <v>33</v>
      </c>
      <c r="C31" s="36">
        <v>41210</v>
      </c>
      <c r="D31" s="290">
        <v>0.1375493416512546</v>
      </c>
      <c r="E31" s="27">
        <v>0</v>
      </c>
      <c r="F31" s="83" t="s">
        <v>86</v>
      </c>
      <c r="G31" s="27"/>
      <c r="H31" s="36">
        <v>370</v>
      </c>
      <c r="I31" s="117">
        <f>SUM(C31+E31+G31+H31)</f>
        <v>41580</v>
      </c>
      <c r="J31" s="35">
        <v>0</v>
      </c>
      <c r="K31" s="35">
        <v>0</v>
      </c>
      <c r="L31" s="36">
        <v>0</v>
      </c>
      <c r="M31" s="125">
        <f t="shared" si="11"/>
        <v>0</v>
      </c>
      <c r="N31" s="125"/>
      <c r="O31" s="117">
        <f t="shared" si="13"/>
        <v>41580</v>
      </c>
      <c r="P31" s="36">
        <v>7144</v>
      </c>
      <c r="Q31" s="144">
        <f t="shared" si="14"/>
        <v>48724</v>
      </c>
      <c r="R31" s="35">
        <v>0</v>
      </c>
      <c r="S31" s="36">
        <f t="shared" si="15"/>
        <v>0</v>
      </c>
      <c r="T31" s="148">
        <f t="shared" si="12"/>
        <v>48724</v>
      </c>
      <c r="U31" s="312">
        <v>0.08323699421965318</v>
      </c>
      <c r="V31" s="93" t="s">
        <v>34</v>
      </c>
    </row>
    <row r="32" spans="1:22" s="9" customFormat="1" ht="12">
      <c r="A32" s="75"/>
      <c r="B32" s="7" t="s">
        <v>35</v>
      </c>
      <c r="C32" s="36">
        <v>113877</v>
      </c>
      <c r="D32" s="290">
        <v>0.14540187686706027</v>
      </c>
      <c r="E32" s="27">
        <v>0</v>
      </c>
      <c r="F32" s="83" t="s">
        <v>86</v>
      </c>
      <c r="G32" s="27"/>
      <c r="H32" s="36">
        <v>36</v>
      </c>
      <c r="I32" s="117">
        <f t="shared" si="10"/>
        <v>113913</v>
      </c>
      <c r="J32" s="35">
        <v>0</v>
      </c>
      <c r="K32" s="35">
        <v>0</v>
      </c>
      <c r="L32" s="36">
        <v>0</v>
      </c>
      <c r="M32" s="125">
        <f t="shared" si="11"/>
        <v>0</v>
      </c>
      <c r="N32" s="125"/>
      <c r="O32" s="117">
        <f t="shared" si="13"/>
        <v>113913</v>
      </c>
      <c r="P32" s="36">
        <v>2276</v>
      </c>
      <c r="Q32" s="144">
        <f t="shared" si="14"/>
        <v>116189</v>
      </c>
      <c r="R32" s="35">
        <v>0</v>
      </c>
      <c r="S32" s="36">
        <f t="shared" si="15"/>
        <v>0</v>
      </c>
      <c r="T32" s="148">
        <f t="shared" si="12"/>
        <v>116189</v>
      </c>
      <c r="U32" s="312">
        <v>0.14602895920460823</v>
      </c>
      <c r="V32" s="93" t="s">
        <v>36</v>
      </c>
    </row>
    <row r="33" spans="1:22" s="9" customFormat="1" ht="12">
      <c r="A33" s="75"/>
      <c r="B33" s="7" t="s">
        <v>101</v>
      </c>
      <c r="C33" s="36">
        <v>17832</v>
      </c>
      <c r="D33" s="290">
        <v>0.12207399949660207</v>
      </c>
      <c r="E33" s="27">
        <v>0</v>
      </c>
      <c r="F33" s="83" t="s">
        <v>86</v>
      </c>
      <c r="G33" s="27"/>
      <c r="H33" s="36">
        <v>0</v>
      </c>
      <c r="I33" s="117">
        <f t="shared" si="10"/>
        <v>17832</v>
      </c>
      <c r="J33" s="35">
        <v>380</v>
      </c>
      <c r="K33" s="35">
        <v>968</v>
      </c>
      <c r="L33" s="36">
        <v>0</v>
      </c>
      <c r="M33" s="125">
        <f t="shared" si="11"/>
        <v>1348</v>
      </c>
      <c r="N33" s="125"/>
      <c r="O33" s="117">
        <f t="shared" si="13"/>
        <v>19180</v>
      </c>
      <c r="P33" s="36">
        <v>0</v>
      </c>
      <c r="Q33" s="144">
        <f t="shared" si="14"/>
        <v>17832</v>
      </c>
      <c r="R33" s="35">
        <v>0</v>
      </c>
      <c r="S33" s="36">
        <f t="shared" si="15"/>
        <v>1348</v>
      </c>
      <c r="T33" s="148">
        <f t="shared" si="12"/>
        <v>19180</v>
      </c>
      <c r="U33" s="312">
        <v>0.10128617363344052</v>
      </c>
      <c r="V33" s="93" t="s">
        <v>101</v>
      </c>
    </row>
    <row r="34" spans="1:22" s="9" customFormat="1" ht="12">
      <c r="A34" s="75"/>
      <c r="B34" s="7" t="s">
        <v>45</v>
      </c>
      <c r="C34" s="36">
        <v>28323</v>
      </c>
      <c r="D34" s="290">
        <v>0.10274879302289364</v>
      </c>
      <c r="E34" s="27">
        <v>0</v>
      </c>
      <c r="F34" s="83" t="s">
        <v>86</v>
      </c>
      <c r="G34" s="27"/>
      <c r="H34" s="36">
        <v>0</v>
      </c>
      <c r="I34" s="117">
        <f t="shared" si="10"/>
        <v>28323</v>
      </c>
      <c r="J34" s="35">
        <v>0</v>
      </c>
      <c r="K34" s="35">
        <v>0</v>
      </c>
      <c r="L34" s="36">
        <v>0</v>
      </c>
      <c r="M34" s="125">
        <f t="shared" si="11"/>
        <v>0</v>
      </c>
      <c r="N34" s="125"/>
      <c r="O34" s="117">
        <f t="shared" si="13"/>
        <v>28323</v>
      </c>
      <c r="P34" s="36">
        <v>16405</v>
      </c>
      <c r="Q34" s="144">
        <f t="shared" si="14"/>
        <v>44728</v>
      </c>
      <c r="R34" s="35">
        <v>0</v>
      </c>
      <c r="S34" s="36">
        <f t="shared" si="15"/>
        <v>0</v>
      </c>
      <c r="T34" s="148">
        <f t="shared" si="12"/>
        <v>44728</v>
      </c>
      <c r="U34" s="312">
        <v>0.05453259460096664</v>
      </c>
      <c r="V34" s="93" t="s">
        <v>45</v>
      </c>
    </row>
    <row r="35" spans="1:22" s="9" customFormat="1" ht="12">
      <c r="A35" s="75"/>
      <c r="B35" s="7" t="s">
        <v>43</v>
      </c>
      <c r="C35" s="36">
        <v>29228</v>
      </c>
      <c r="D35" s="290">
        <v>0.06601502662484499</v>
      </c>
      <c r="E35" s="27">
        <v>0</v>
      </c>
      <c r="F35" s="83" t="s">
        <v>86</v>
      </c>
      <c r="G35" s="27"/>
      <c r="H35" s="36">
        <v>0</v>
      </c>
      <c r="I35" s="117">
        <f t="shared" si="10"/>
        <v>29228</v>
      </c>
      <c r="J35" s="35">
        <v>0</v>
      </c>
      <c r="K35" s="35">
        <v>0</v>
      </c>
      <c r="L35" s="36">
        <v>0</v>
      </c>
      <c r="M35" s="125">
        <f t="shared" si="11"/>
        <v>0</v>
      </c>
      <c r="N35" s="125"/>
      <c r="O35" s="117">
        <f t="shared" si="13"/>
        <v>29228</v>
      </c>
      <c r="P35" s="36">
        <v>15072</v>
      </c>
      <c r="Q35" s="144">
        <f t="shared" si="14"/>
        <v>44300</v>
      </c>
      <c r="R35" s="35">
        <v>0</v>
      </c>
      <c r="S35" s="36">
        <f t="shared" si="15"/>
        <v>0</v>
      </c>
      <c r="T35" s="148">
        <f t="shared" si="12"/>
        <v>44300</v>
      </c>
      <c r="U35" s="312">
        <v>0.09022001279716493</v>
      </c>
      <c r="V35" s="93" t="s">
        <v>44</v>
      </c>
    </row>
    <row r="36" spans="1:22" s="9" customFormat="1" ht="15.75" customHeight="1">
      <c r="A36" s="75"/>
      <c r="B36" s="7" t="s">
        <v>46</v>
      </c>
      <c r="C36" s="36">
        <v>117676</v>
      </c>
      <c r="D36" s="290">
        <v>0.11860378900940123</v>
      </c>
      <c r="E36" s="27">
        <v>0</v>
      </c>
      <c r="F36" s="83" t="s">
        <v>86</v>
      </c>
      <c r="G36" s="27"/>
      <c r="H36" s="36">
        <v>0</v>
      </c>
      <c r="I36" s="117">
        <f t="shared" si="10"/>
        <v>117676</v>
      </c>
      <c r="J36" s="35">
        <v>32</v>
      </c>
      <c r="K36" s="35">
        <v>0</v>
      </c>
      <c r="L36" s="36">
        <v>0</v>
      </c>
      <c r="M36" s="125">
        <f t="shared" si="11"/>
        <v>32</v>
      </c>
      <c r="N36" s="117">
        <v>25307</v>
      </c>
      <c r="O36" s="117">
        <f t="shared" si="13"/>
        <v>143015</v>
      </c>
      <c r="P36" s="36">
        <v>26081</v>
      </c>
      <c r="Q36" s="144">
        <f t="shared" si="14"/>
        <v>169064</v>
      </c>
      <c r="R36" s="35">
        <v>0</v>
      </c>
      <c r="S36" s="36">
        <f t="shared" si="15"/>
        <v>32</v>
      </c>
      <c r="T36" s="148">
        <f t="shared" si="12"/>
        <v>169096</v>
      </c>
      <c r="U36" s="312">
        <v>0.069091093015022</v>
      </c>
      <c r="V36" s="93" t="s">
        <v>47</v>
      </c>
    </row>
    <row r="37" spans="1:22" s="9" customFormat="1" ht="12">
      <c r="A37" s="75"/>
      <c r="B37" s="7" t="s">
        <v>48</v>
      </c>
      <c r="C37" s="36">
        <v>79103</v>
      </c>
      <c r="D37" s="290">
        <v>0.056143021175465296</v>
      </c>
      <c r="E37" s="27">
        <v>0</v>
      </c>
      <c r="F37" s="83" t="s">
        <v>86</v>
      </c>
      <c r="G37" s="27"/>
      <c r="H37" s="36">
        <v>384</v>
      </c>
      <c r="I37" s="117">
        <f t="shared" si="10"/>
        <v>79487</v>
      </c>
      <c r="J37" s="35">
        <v>0</v>
      </c>
      <c r="K37" s="35">
        <v>0</v>
      </c>
      <c r="L37" s="36">
        <v>0</v>
      </c>
      <c r="M37" s="125">
        <f t="shared" si="11"/>
        <v>0</v>
      </c>
      <c r="N37" s="125"/>
      <c r="O37" s="117">
        <f t="shared" si="13"/>
        <v>79487</v>
      </c>
      <c r="P37" s="36">
        <v>27112</v>
      </c>
      <c r="Q37" s="144">
        <f t="shared" si="14"/>
        <v>106599</v>
      </c>
      <c r="R37" s="35">
        <v>0</v>
      </c>
      <c r="S37" s="36">
        <f t="shared" si="15"/>
        <v>0</v>
      </c>
      <c r="T37" s="148">
        <f t="shared" si="12"/>
        <v>106599</v>
      </c>
      <c r="U37" s="312">
        <v>0.059642739987475026</v>
      </c>
      <c r="V37" s="93" t="s">
        <v>49</v>
      </c>
    </row>
    <row r="38" spans="1:22" s="9" customFormat="1" ht="12">
      <c r="A38" s="76"/>
      <c r="B38" s="7" t="s">
        <v>50</v>
      </c>
      <c r="C38" s="36">
        <v>102768</v>
      </c>
      <c r="D38" s="290">
        <v>0.060447838200392116</v>
      </c>
      <c r="E38" s="27">
        <v>0</v>
      </c>
      <c r="F38" s="83" t="s">
        <v>86</v>
      </c>
      <c r="G38" s="27"/>
      <c r="H38" s="36">
        <v>36</v>
      </c>
      <c r="I38" s="117">
        <f t="shared" si="10"/>
        <v>102804</v>
      </c>
      <c r="J38" s="35">
        <v>22</v>
      </c>
      <c r="K38" s="35">
        <v>0</v>
      </c>
      <c r="L38" s="36">
        <v>0</v>
      </c>
      <c r="M38" s="125">
        <f t="shared" si="11"/>
        <v>22</v>
      </c>
      <c r="N38" s="125"/>
      <c r="O38" s="117">
        <f t="shared" si="13"/>
        <v>102826</v>
      </c>
      <c r="P38" s="36">
        <v>7344</v>
      </c>
      <c r="Q38" s="144">
        <f t="shared" si="14"/>
        <v>110148</v>
      </c>
      <c r="R38" s="35">
        <v>0</v>
      </c>
      <c r="S38" s="36">
        <f t="shared" si="15"/>
        <v>22</v>
      </c>
      <c r="T38" s="148">
        <f t="shared" si="12"/>
        <v>110170</v>
      </c>
      <c r="U38" s="312">
        <v>-0.017146629554294687</v>
      </c>
      <c r="V38" s="93" t="s">
        <v>51</v>
      </c>
    </row>
    <row r="39" spans="1:22" s="9" customFormat="1" ht="12">
      <c r="A39" s="75"/>
      <c r="B39" s="7" t="s">
        <v>52</v>
      </c>
      <c r="C39" s="36">
        <v>63382</v>
      </c>
      <c r="D39" s="290">
        <v>0.04152493632404897</v>
      </c>
      <c r="E39" s="27">
        <v>0</v>
      </c>
      <c r="F39" s="83" t="s">
        <v>86</v>
      </c>
      <c r="G39" s="27"/>
      <c r="H39" s="36">
        <v>24</v>
      </c>
      <c r="I39" s="117">
        <f t="shared" si="10"/>
        <v>63406</v>
      </c>
      <c r="J39" s="35">
        <v>0</v>
      </c>
      <c r="K39" s="35">
        <v>0</v>
      </c>
      <c r="L39" s="36">
        <v>0</v>
      </c>
      <c r="M39" s="125">
        <f t="shared" si="11"/>
        <v>0</v>
      </c>
      <c r="N39" s="125"/>
      <c r="O39" s="117">
        <f t="shared" si="13"/>
        <v>63406</v>
      </c>
      <c r="P39" s="36">
        <v>23927</v>
      </c>
      <c r="Q39" s="144">
        <f t="shared" si="14"/>
        <v>87333</v>
      </c>
      <c r="R39" s="35">
        <v>0</v>
      </c>
      <c r="S39" s="36">
        <f t="shared" si="15"/>
        <v>0</v>
      </c>
      <c r="T39" s="148">
        <f t="shared" si="12"/>
        <v>87333</v>
      </c>
      <c r="U39" s="312">
        <v>0.03468988803980807</v>
      </c>
      <c r="V39" s="93" t="s">
        <v>53</v>
      </c>
    </row>
    <row r="40" spans="1:22" s="9" customFormat="1" ht="12">
      <c r="A40" s="75"/>
      <c r="B40" s="7" t="s">
        <v>55</v>
      </c>
      <c r="C40" s="36">
        <v>13897</v>
      </c>
      <c r="D40" s="290">
        <v>0.1419063270336894</v>
      </c>
      <c r="E40" s="27">
        <v>0</v>
      </c>
      <c r="F40" s="83" t="s">
        <v>86</v>
      </c>
      <c r="G40" s="27"/>
      <c r="H40" s="36">
        <v>66</v>
      </c>
      <c r="I40" s="117">
        <f t="shared" si="10"/>
        <v>13963</v>
      </c>
      <c r="J40" s="35">
        <v>304</v>
      </c>
      <c r="K40" s="35">
        <v>0</v>
      </c>
      <c r="L40" s="36">
        <v>0</v>
      </c>
      <c r="M40" s="125">
        <f t="shared" si="11"/>
        <v>304</v>
      </c>
      <c r="N40" s="125"/>
      <c r="O40" s="117">
        <f t="shared" si="13"/>
        <v>14267</v>
      </c>
      <c r="P40" s="36">
        <v>4711</v>
      </c>
      <c r="Q40" s="144">
        <f t="shared" si="14"/>
        <v>18674</v>
      </c>
      <c r="R40" s="35">
        <v>0</v>
      </c>
      <c r="S40" s="36">
        <f t="shared" si="15"/>
        <v>304</v>
      </c>
      <c r="T40" s="148">
        <f t="shared" si="12"/>
        <v>18978</v>
      </c>
      <c r="U40" s="312">
        <v>0.44693504117108873</v>
      </c>
      <c r="V40" s="93" t="s">
        <v>55</v>
      </c>
    </row>
    <row r="41" spans="1:22" s="9" customFormat="1" ht="12">
      <c r="A41" s="75"/>
      <c r="B41" s="7" t="s">
        <v>56</v>
      </c>
      <c r="C41" s="36">
        <v>10210</v>
      </c>
      <c r="D41" s="290">
        <v>-0.0049702758015787935</v>
      </c>
      <c r="E41" s="27">
        <v>0</v>
      </c>
      <c r="F41" s="83" t="s">
        <v>86</v>
      </c>
      <c r="G41" s="27"/>
      <c r="H41" s="36">
        <v>0</v>
      </c>
      <c r="I41" s="117">
        <f t="shared" si="10"/>
        <v>10210</v>
      </c>
      <c r="J41" s="35">
        <v>0</v>
      </c>
      <c r="K41" s="35">
        <v>0</v>
      </c>
      <c r="L41" s="36">
        <v>0</v>
      </c>
      <c r="M41" s="125">
        <f t="shared" si="11"/>
        <v>0</v>
      </c>
      <c r="N41" s="125"/>
      <c r="O41" s="117">
        <f t="shared" si="13"/>
        <v>10210</v>
      </c>
      <c r="P41" s="36">
        <v>0</v>
      </c>
      <c r="Q41" s="144">
        <f t="shared" si="14"/>
        <v>10210</v>
      </c>
      <c r="R41" s="35">
        <v>0</v>
      </c>
      <c r="S41" s="36">
        <f t="shared" si="15"/>
        <v>0</v>
      </c>
      <c r="T41" s="148">
        <f t="shared" si="12"/>
        <v>10210</v>
      </c>
      <c r="U41" s="312">
        <v>-0.0049702758015787935</v>
      </c>
      <c r="V41" s="93" t="s">
        <v>56</v>
      </c>
    </row>
    <row r="42" spans="1:22" s="9" customFormat="1" ht="12">
      <c r="A42" s="75"/>
      <c r="B42" s="7" t="s">
        <v>57</v>
      </c>
      <c r="C42" s="36">
        <v>98357</v>
      </c>
      <c r="D42" s="290">
        <v>0.01843088934218292</v>
      </c>
      <c r="E42" s="27">
        <v>0</v>
      </c>
      <c r="F42" s="83" t="s">
        <v>86</v>
      </c>
      <c r="G42" s="27"/>
      <c r="H42" s="36">
        <v>0</v>
      </c>
      <c r="I42" s="117">
        <f t="shared" si="10"/>
        <v>98357</v>
      </c>
      <c r="J42" s="35">
        <v>0</v>
      </c>
      <c r="K42" s="35">
        <v>0</v>
      </c>
      <c r="L42" s="36">
        <v>0</v>
      </c>
      <c r="M42" s="125">
        <f t="shared" si="11"/>
        <v>0</v>
      </c>
      <c r="N42" s="125"/>
      <c r="O42" s="117">
        <f t="shared" si="13"/>
        <v>98357</v>
      </c>
      <c r="P42" s="36">
        <v>5642</v>
      </c>
      <c r="Q42" s="144">
        <f t="shared" si="14"/>
        <v>103999</v>
      </c>
      <c r="R42" s="35">
        <v>0</v>
      </c>
      <c r="S42" s="36">
        <f t="shared" si="15"/>
        <v>0</v>
      </c>
      <c r="T42" s="148">
        <f t="shared" si="12"/>
        <v>103999</v>
      </c>
      <c r="U42" s="312">
        <v>-0.00017304863628060798</v>
      </c>
      <c r="V42" s="93" t="s">
        <v>57</v>
      </c>
    </row>
    <row r="43" spans="1:22" s="9" customFormat="1" ht="15" customHeight="1">
      <c r="A43" s="75"/>
      <c r="B43" s="7" t="s">
        <v>58</v>
      </c>
      <c r="C43" s="36">
        <v>75511</v>
      </c>
      <c r="D43" s="290">
        <v>-0.023269952140732117</v>
      </c>
      <c r="E43" s="27">
        <v>0</v>
      </c>
      <c r="F43" s="83" t="s">
        <v>86</v>
      </c>
      <c r="G43" s="27"/>
      <c r="H43" s="36">
        <v>0</v>
      </c>
      <c r="I43" s="117">
        <f t="shared" si="10"/>
        <v>75511</v>
      </c>
      <c r="J43" s="35">
        <v>0</v>
      </c>
      <c r="K43" s="35">
        <v>0</v>
      </c>
      <c r="L43" s="36">
        <v>0</v>
      </c>
      <c r="M43" s="125">
        <f t="shared" si="11"/>
        <v>0</v>
      </c>
      <c r="N43" s="125"/>
      <c r="O43" s="117">
        <f t="shared" si="13"/>
        <v>75511</v>
      </c>
      <c r="P43" s="36">
        <v>4670</v>
      </c>
      <c r="Q43" s="144">
        <f t="shared" si="14"/>
        <v>80181</v>
      </c>
      <c r="R43" s="35">
        <v>0</v>
      </c>
      <c r="S43" s="36">
        <f t="shared" si="15"/>
        <v>0</v>
      </c>
      <c r="T43" s="148">
        <f t="shared" si="12"/>
        <v>80181</v>
      </c>
      <c r="U43" s="312">
        <v>-0.02123997509796023</v>
      </c>
      <c r="V43" s="93" t="s">
        <v>59</v>
      </c>
    </row>
    <row r="44" spans="1:22" s="9" customFormat="1" ht="12">
      <c r="A44" s="75"/>
      <c r="B44" s="7" t="s">
        <v>60</v>
      </c>
      <c r="C44" s="36">
        <v>106891</v>
      </c>
      <c r="D44" s="290">
        <v>0.045501227515918584</v>
      </c>
      <c r="E44" s="27">
        <v>0</v>
      </c>
      <c r="F44" s="83" t="s">
        <v>86</v>
      </c>
      <c r="G44" s="27"/>
      <c r="H44" s="36">
        <v>350</v>
      </c>
      <c r="I44" s="117">
        <f t="shared" si="10"/>
        <v>107241</v>
      </c>
      <c r="J44" s="35">
        <v>0</v>
      </c>
      <c r="K44" s="35">
        <v>0</v>
      </c>
      <c r="L44" s="36">
        <v>0</v>
      </c>
      <c r="M44" s="125">
        <f t="shared" si="11"/>
        <v>0</v>
      </c>
      <c r="N44" s="125"/>
      <c r="O44" s="117">
        <f t="shared" si="13"/>
        <v>107241</v>
      </c>
      <c r="P44" s="36">
        <v>9703</v>
      </c>
      <c r="Q44" s="144">
        <f t="shared" si="14"/>
        <v>116944</v>
      </c>
      <c r="R44" s="35">
        <v>0</v>
      </c>
      <c r="S44" s="36">
        <f t="shared" si="15"/>
        <v>0</v>
      </c>
      <c r="T44" s="148">
        <f t="shared" si="12"/>
        <v>116944</v>
      </c>
      <c r="U44" s="312">
        <v>0.03175261370153072</v>
      </c>
      <c r="V44" s="93" t="s">
        <v>61</v>
      </c>
    </row>
    <row r="45" spans="1:22" s="9" customFormat="1" ht="14.25" customHeight="1">
      <c r="A45" s="75"/>
      <c r="B45" s="7" t="s">
        <v>63</v>
      </c>
      <c r="C45" s="36">
        <v>32110</v>
      </c>
      <c r="D45" s="290">
        <v>0.035940121305974966</v>
      </c>
      <c r="E45" s="27">
        <v>0</v>
      </c>
      <c r="F45" s="83" t="s">
        <v>86</v>
      </c>
      <c r="G45" s="27"/>
      <c r="H45" s="36">
        <v>0</v>
      </c>
      <c r="I45" s="117">
        <f t="shared" si="10"/>
        <v>32110</v>
      </c>
      <c r="J45" s="35">
        <v>0</v>
      </c>
      <c r="K45" s="35">
        <v>0</v>
      </c>
      <c r="L45" s="36">
        <v>0</v>
      </c>
      <c r="M45" s="125">
        <f t="shared" si="11"/>
        <v>0</v>
      </c>
      <c r="N45" s="125"/>
      <c r="O45" s="117">
        <f t="shared" si="13"/>
        <v>32110</v>
      </c>
      <c r="P45" s="36">
        <v>18</v>
      </c>
      <c r="Q45" s="144">
        <f t="shared" si="14"/>
        <v>32128</v>
      </c>
      <c r="R45" s="35">
        <v>0</v>
      </c>
      <c r="S45" s="36">
        <f t="shared" si="15"/>
        <v>0</v>
      </c>
      <c r="T45" s="148">
        <f t="shared" si="12"/>
        <v>32128</v>
      </c>
      <c r="U45" s="312">
        <v>0.016483690321764166</v>
      </c>
      <c r="V45" s="93" t="s">
        <v>64</v>
      </c>
    </row>
    <row r="46" spans="1:22" s="9" customFormat="1" ht="12">
      <c r="A46" s="75"/>
      <c r="B46" s="7" t="s">
        <v>66</v>
      </c>
      <c r="C46" s="36">
        <v>48192</v>
      </c>
      <c r="D46" s="290">
        <v>0.12262392843831532</v>
      </c>
      <c r="E46" s="27">
        <v>0</v>
      </c>
      <c r="F46" s="83" t="s">
        <v>86</v>
      </c>
      <c r="G46" s="27"/>
      <c r="H46" s="36">
        <v>62</v>
      </c>
      <c r="I46" s="117">
        <f t="shared" si="10"/>
        <v>48254</v>
      </c>
      <c r="J46" s="35">
        <v>0</v>
      </c>
      <c r="K46" s="35">
        <v>0</v>
      </c>
      <c r="L46" s="36">
        <v>0</v>
      </c>
      <c r="M46" s="125">
        <f t="shared" si="11"/>
        <v>0</v>
      </c>
      <c r="N46" s="125"/>
      <c r="O46" s="117">
        <f t="shared" si="13"/>
        <v>48254</v>
      </c>
      <c r="P46" s="36">
        <v>9169</v>
      </c>
      <c r="Q46" s="144">
        <f t="shared" si="14"/>
        <v>57423</v>
      </c>
      <c r="R46" s="35">
        <v>0</v>
      </c>
      <c r="S46" s="36">
        <f t="shared" si="15"/>
        <v>0</v>
      </c>
      <c r="T46" s="148">
        <f t="shared" si="12"/>
        <v>57423</v>
      </c>
      <c r="U46" s="312">
        <v>0.09617256848334448</v>
      </c>
      <c r="V46" s="93" t="s">
        <v>66</v>
      </c>
    </row>
    <row r="47" spans="1:22" s="9" customFormat="1" ht="12">
      <c r="A47" s="75"/>
      <c r="B47" s="7" t="s">
        <v>73</v>
      </c>
      <c r="C47" s="36">
        <v>16973</v>
      </c>
      <c r="D47" s="290">
        <v>0.1700675582517579</v>
      </c>
      <c r="E47" s="27">
        <v>0</v>
      </c>
      <c r="F47" s="83" t="s">
        <v>86</v>
      </c>
      <c r="G47" s="27"/>
      <c r="H47" s="36">
        <v>20</v>
      </c>
      <c r="I47" s="117">
        <f t="shared" si="10"/>
        <v>16993</v>
      </c>
      <c r="J47" s="35">
        <v>0</v>
      </c>
      <c r="K47" s="35">
        <v>0</v>
      </c>
      <c r="L47" s="36">
        <v>0</v>
      </c>
      <c r="M47" s="125">
        <f t="shared" si="11"/>
        <v>0</v>
      </c>
      <c r="N47" s="125"/>
      <c r="O47" s="117">
        <f t="shared" si="13"/>
        <v>16993</v>
      </c>
      <c r="P47" s="36">
        <v>8873</v>
      </c>
      <c r="Q47" s="144">
        <f t="shared" si="14"/>
        <v>25866</v>
      </c>
      <c r="R47" s="35">
        <v>0</v>
      </c>
      <c r="S47" s="36">
        <f t="shared" si="15"/>
        <v>0</v>
      </c>
      <c r="T47" s="148">
        <f t="shared" si="12"/>
        <v>25866</v>
      </c>
      <c r="U47" s="312">
        <v>0.036754980159525434</v>
      </c>
      <c r="V47" s="93" t="s">
        <v>73</v>
      </c>
    </row>
    <row r="48" spans="1:25" s="9" customFormat="1" ht="12">
      <c r="A48" s="75"/>
      <c r="B48" s="7" t="s">
        <v>72</v>
      </c>
      <c r="C48" s="36">
        <v>7995</v>
      </c>
      <c r="D48" s="290">
        <v>0.04578155657292348</v>
      </c>
      <c r="E48" s="27">
        <v>0</v>
      </c>
      <c r="F48" s="83" t="s">
        <v>86</v>
      </c>
      <c r="G48" s="27"/>
      <c r="H48" s="36">
        <v>0</v>
      </c>
      <c r="I48" s="117">
        <f t="shared" si="10"/>
        <v>7995</v>
      </c>
      <c r="J48" s="35">
        <v>0</v>
      </c>
      <c r="K48" s="35">
        <v>0</v>
      </c>
      <c r="L48" s="36">
        <v>0</v>
      </c>
      <c r="M48" s="125">
        <f t="shared" si="11"/>
        <v>0</v>
      </c>
      <c r="N48" s="125"/>
      <c r="O48" s="117">
        <f t="shared" si="13"/>
        <v>7995</v>
      </c>
      <c r="P48" s="36">
        <v>7689</v>
      </c>
      <c r="Q48" s="144">
        <f t="shared" si="14"/>
        <v>15684</v>
      </c>
      <c r="R48" s="35">
        <v>0</v>
      </c>
      <c r="S48" s="36">
        <f t="shared" si="15"/>
        <v>0</v>
      </c>
      <c r="T48" s="148">
        <f t="shared" si="12"/>
        <v>15684</v>
      </c>
      <c r="U48" s="312">
        <v>-0.01655379984951091</v>
      </c>
      <c r="V48" s="93" t="s">
        <v>72</v>
      </c>
      <c r="W48" s="232"/>
      <c r="X48" s="7"/>
      <c r="Y48" s="7"/>
    </row>
    <row r="49" spans="1:25" s="10" customFormat="1" ht="12">
      <c r="A49" s="75"/>
      <c r="B49" s="7" t="s">
        <v>74</v>
      </c>
      <c r="C49" s="36">
        <v>103088</v>
      </c>
      <c r="D49" s="290">
        <v>-0.02563327032136106</v>
      </c>
      <c r="E49" s="27">
        <v>0</v>
      </c>
      <c r="F49" s="83" t="s">
        <v>86</v>
      </c>
      <c r="G49" s="27"/>
      <c r="H49" s="36">
        <v>11676</v>
      </c>
      <c r="I49" s="117">
        <f t="shared" si="10"/>
        <v>114764</v>
      </c>
      <c r="J49" s="35">
        <v>161</v>
      </c>
      <c r="K49" s="35">
        <v>0</v>
      </c>
      <c r="L49" s="36">
        <v>0</v>
      </c>
      <c r="M49" s="125">
        <f t="shared" si="11"/>
        <v>161</v>
      </c>
      <c r="N49" s="117">
        <v>5568</v>
      </c>
      <c r="O49" s="117">
        <f t="shared" si="13"/>
        <v>120493</v>
      </c>
      <c r="P49" s="36">
        <v>28932</v>
      </c>
      <c r="Q49" s="144">
        <f t="shared" si="14"/>
        <v>149264</v>
      </c>
      <c r="R49" s="35">
        <v>0</v>
      </c>
      <c r="S49" s="36">
        <f t="shared" si="15"/>
        <v>161</v>
      </c>
      <c r="T49" s="148">
        <f t="shared" si="12"/>
        <v>149425</v>
      </c>
      <c r="U49" s="312">
        <v>0.014495213524339738</v>
      </c>
      <c r="V49" s="324" t="s">
        <v>74</v>
      </c>
      <c r="W49" s="7"/>
      <c r="X49" s="7"/>
      <c r="Y49" s="7"/>
    </row>
    <row r="50" spans="1:22" s="9" customFormat="1" ht="12">
      <c r="A50" s="110"/>
      <c r="B50" s="7" t="s">
        <v>75</v>
      </c>
      <c r="C50" s="36">
        <v>15015</v>
      </c>
      <c r="D50" s="290">
        <v>0.07518796992481203</v>
      </c>
      <c r="E50" s="27">
        <v>0</v>
      </c>
      <c r="F50" s="83" t="s">
        <v>86</v>
      </c>
      <c r="G50" s="27"/>
      <c r="H50" s="36">
        <v>52</v>
      </c>
      <c r="I50" s="117">
        <f t="shared" si="10"/>
        <v>15067</v>
      </c>
      <c r="J50" s="35">
        <v>0</v>
      </c>
      <c r="K50" s="35">
        <v>0</v>
      </c>
      <c r="L50" s="36">
        <v>0</v>
      </c>
      <c r="M50" s="125">
        <f t="shared" si="11"/>
        <v>0</v>
      </c>
      <c r="N50" s="125"/>
      <c r="O50" s="117">
        <f t="shared" si="13"/>
        <v>15067</v>
      </c>
      <c r="P50" s="36">
        <v>9779</v>
      </c>
      <c r="Q50" s="144">
        <f t="shared" si="14"/>
        <v>24846</v>
      </c>
      <c r="R50" s="35">
        <v>0</v>
      </c>
      <c r="S50" s="36">
        <f t="shared" si="15"/>
        <v>0</v>
      </c>
      <c r="T50" s="148">
        <f t="shared" si="12"/>
        <v>24846</v>
      </c>
      <c r="U50" s="312">
        <v>-0.0020885211663587435</v>
      </c>
      <c r="V50" s="93" t="s">
        <v>76</v>
      </c>
    </row>
    <row r="51" spans="1:22" s="9" customFormat="1" ht="12">
      <c r="A51" s="75"/>
      <c r="B51" s="7" t="s">
        <v>77</v>
      </c>
      <c r="C51" s="36">
        <v>16739</v>
      </c>
      <c r="D51" s="290">
        <v>-0.018067695195635596</v>
      </c>
      <c r="E51" s="27">
        <v>0</v>
      </c>
      <c r="F51" s="83" t="s">
        <v>86</v>
      </c>
      <c r="G51" s="27"/>
      <c r="H51" s="36">
        <v>28</v>
      </c>
      <c r="I51" s="117">
        <f t="shared" si="10"/>
        <v>16767</v>
      </c>
      <c r="J51" s="35">
        <v>43</v>
      </c>
      <c r="K51" s="35">
        <v>0</v>
      </c>
      <c r="L51" s="36">
        <v>0</v>
      </c>
      <c r="M51" s="125">
        <f t="shared" si="11"/>
        <v>43</v>
      </c>
      <c r="N51" s="125"/>
      <c r="O51" s="117">
        <f t="shared" si="13"/>
        <v>16810</v>
      </c>
      <c r="P51" s="36">
        <v>8629</v>
      </c>
      <c r="Q51" s="144">
        <f t="shared" si="14"/>
        <v>25396</v>
      </c>
      <c r="R51" s="35">
        <v>0</v>
      </c>
      <c r="S51" s="36">
        <f t="shared" si="15"/>
        <v>43</v>
      </c>
      <c r="T51" s="148">
        <f t="shared" si="12"/>
        <v>25439</v>
      </c>
      <c r="U51" s="312">
        <v>0.003550435914631741</v>
      </c>
      <c r="V51" s="93" t="s">
        <v>77</v>
      </c>
    </row>
    <row r="52" spans="1:22" s="9" customFormat="1" ht="12">
      <c r="A52" s="75"/>
      <c r="B52" s="7" t="s">
        <v>78</v>
      </c>
      <c r="C52" s="36">
        <v>5907</v>
      </c>
      <c r="D52" s="290">
        <v>-0.026372177352892698</v>
      </c>
      <c r="E52" s="27">
        <v>0</v>
      </c>
      <c r="F52" s="83" t="s">
        <v>86</v>
      </c>
      <c r="G52" s="27"/>
      <c r="H52" s="36">
        <v>42</v>
      </c>
      <c r="I52" s="117">
        <f t="shared" si="10"/>
        <v>5949</v>
      </c>
      <c r="J52" s="35">
        <v>0</v>
      </c>
      <c r="K52" s="35">
        <v>0</v>
      </c>
      <c r="L52" s="36">
        <v>0</v>
      </c>
      <c r="M52" s="125">
        <f t="shared" si="11"/>
        <v>0</v>
      </c>
      <c r="N52" s="125"/>
      <c r="O52" s="117">
        <f t="shared" si="13"/>
        <v>5949</v>
      </c>
      <c r="P52" s="36">
        <v>9457</v>
      </c>
      <c r="Q52" s="144">
        <f t="shared" si="14"/>
        <v>15406</v>
      </c>
      <c r="R52" s="35">
        <v>0</v>
      </c>
      <c r="S52" s="36">
        <f t="shared" si="15"/>
        <v>0</v>
      </c>
      <c r="T52" s="148">
        <f t="shared" si="12"/>
        <v>15406</v>
      </c>
      <c r="U52" s="312">
        <v>-0.01872611464968153</v>
      </c>
      <c r="V52" s="93" t="s">
        <v>78</v>
      </c>
    </row>
    <row r="53" spans="1:22" s="9" customFormat="1" ht="12">
      <c r="A53" s="75"/>
      <c r="B53" s="7" t="s">
        <v>79</v>
      </c>
      <c r="C53" s="36">
        <v>16636</v>
      </c>
      <c r="D53" s="290">
        <v>0.4731249446559816</v>
      </c>
      <c r="E53" s="27">
        <v>0</v>
      </c>
      <c r="F53" s="83" t="s">
        <v>86</v>
      </c>
      <c r="G53" s="27"/>
      <c r="H53" s="36">
        <v>206</v>
      </c>
      <c r="I53" s="117">
        <f t="shared" si="10"/>
        <v>16842</v>
      </c>
      <c r="J53" s="35">
        <v>0</v>
      </c>
      <c r="K53" s="35">
        <v>0</v>
      </c>
      <c r="L53" s="36">
        <v>0</v>
      </c>
      <c r="M53" s="41">
        <f t="shared" si="11"/>
        <v>0</v>
      </c>
      <c r="N53" s="41"/>
      <c r="O53" s="117">
        <f t="shared" si="13"/>
        <v>16842</v>
      </c>
      <c r="P53" s="36">
        <v>11211</v>
      </c>
      <c r="Q53" s="144">
        <f t="shared" si="14"/>
        <v>28053</v>
      </c>
      <c r="R53" s="35">
        <v>0</v>
      </c>
      <c r="S53" s="36">
        <f t="shared" si="15"/>
        <v>0</v>
      </c>
      <c r="T53" s="148">
        <f t="shared" si="12"/>
        <v>28053</v>
      </c>
      <c r="U53" s="312">
        <v>0.10951589938300901</v>
      </c>
      <c r="V53" s="93" t="s">
        <v>79</v>
      </c>
    </row>
    <row r="54" spans="1:22" s="9" customFormat="1" ht="12">
      <c r="A54" s="75"/>
      <c r="B54" s="7" t="s">
        <v>80</v>
      </c>
      <c r="C54" s="36">
        <v>67878</v>
      </c>
      <c r="D54" s="290">
        <v>-0.004750593824228029</v>
      </c>
      <c r="E54" s="27">
        <v>0</v>
      </c>
      <c r="F54" s="83" t="s">
        <v>86</v>
      </c>
      <c r="G54" s="27"/>
      <c r="H54" s="36">
        <v>14844</v>
      </c>
      <c r="I54" s="117">
        <f t="shared" si="10"/>
        <v>82722</v>
      </c>
      <c r="J54" s="35">
        <v>0</v>
      </c>
      <c r="K54" s="35">
        <v>0</v>
      </c>
      <c r="L54" s="36">
        <v>0</v>
      </c>
      <c r="M54" s="125">
        <f t="shared" si="11"/>
        <v>0</v>
      </c>
      <c r="N54" s="125"/>
      <c r="O54" s="117">
        <f t="shared" si="13"/>
        <v>82722</v>
      </c>
      <c r="P54" s="36">
        <v>22960</v>
      </c>
      <c r="Q54" s="144">
        <f t="shared" si="14"/>
        <v>105682</v>
      </c>
      <c r="R54" s="35">
        <v>0</v>
      </c>
      <c r="S54" s="36">
        <f t="shared" si="15"/>
        <v>0</v>
      </c>
      <c r="T54" s="148">
        <f t="shared" si="12"/>
        <v>105682</v>
      </c>
      <c r="U54" s="312">
        <v>-0.018627887972661763</v>
      </c>
      <c r="V54" s="93" t="s">
        <v>80</v>
      </c>
    </row>
    <row r="55" spans="1:22" s="9" customFormat="1" ht="12.75" thickBot="1">
      <c r="A55" s="75"/>
      <c r="B55" s="233" t="s">
        <v>81</v>
      </c>
      <c r="C55" s="113">
        <v>14588</v>
      </c>
      <c r="D55" s="291">
        <v>0.1625757092763787</v>
      </c>
      <c r="E55" s="113">
        <v>0</v>
      </c>
      <c r="F55" s="241" t="s">
        <v>86</v>
      </c>
      <c r="G55" s="27"/>
      <c r="H55" s="113">
        <v>76</v>
      </c>
      <c r="I55" s="128">
        <f t="shared" si="10"/>
        <v>14664</v>
      </c>
      <c r="J55" s="113">
        <v>0</v>
      </c>
      <c r="K55" s="113">
        <v>0</v>
      </c>
      <c r="L55" s="113">
        <v>0</v>
      </c>
      <c r="M55" s="128">
        <f t="shared" si="11"/>
        <v>0</v>
      </c>
      <c r="N55" s="128"/>
      <c r="O55" s="117">
        <f t="shared" si="13"/>
        <v>14664</v>
      </c>
      <c r="P55" s="113">
        <v>17553</v>
      </c>
      <c r="Q55" s="144">
        <f t="shared" si="14"/>
        <v>32217</v>
      </c>
      <c r="R55" s="113">
        <v>0</v>
      </c>
      <c r="S55" s="113">
        <f t="shared" si="15"/>
        <v>0</v>
      </c>
      <c r="T55" s="234">
        <f t="shared" si="12"/>
        <v>32217</v>
      </c>
      <c r="U55" s="313">
        <v>0.08914807302231237</v>
      </c>
      <c r="V55" s="235" t="s">
        <v>82</v>
      </c>
    </row>
    <row r="56" spans="1:22" s="9" customFormat="1" ht="24.75" thickBot="1">
      <c r="A56" s="75"/>
      <c r="B56" s="242" t="s">
        <v>99</v>
      </c>
      <c r="C56" s="243"/>
      <c r="D56" s="293"/>
      <c r="E56" s="243"/>
      <c r="F56" s="244"/>
      <c r="G56" s="28"/>
      <c r="H56" s="243"/>
      <c r="I56" s="245"/>
      <c r="J56" s="243"/>
      <c r="K56" s="243"/>
      <c r="L56" s="243"/>
      <c r="M56" s="245"/>
      <c r="N56" s="245"/>
      <c r="O56" s="276"/>
      <c r="P56" s="243"/>
      <c r="Q56" s="246"/>
      <c r="R56" s="243"/>
      <c r="S56" s="243"/>
      <c r="T56" s="247"/>
      <c r="U56" s="315"/>
      <c r="V56" s="242" t="s">
        <v>99</v>
      </c>
    </row>
    <row r="57" spans="1:22" s="9" customFormat="1" ht="12">
      <c r="A57" s="75"/>
      <c r="B57" s="7" t="s">
        <v>18</v>
      </c>
      <c r="C57" s="36">
        <v>584184</v>
      </c>
      <c r="D57" s="290">
        <v>0.708869868423362</v>
      </c>
      <c r="E57" s="27">
        <v>1049204</v>
      </c>
      <c r="F57" s="66">
        <v>0.11569139744812619</v>
      </c>
      <c r="G57" s="27"/>
      <c r="H57" s="36">
        <v>3782</v>
      </c>
      <c r="I57" s="117">
        <f aca="true" t="shared" si="16" ref="I57:I62">SUM(C57+E57+G57+H57)</f>
        <v>1637170</v>
      </c>
      <c r="J57" s="35">
        <v>2162</v>
      </c>
      <c r="K57" s="35">
        <v>70891</v>
      </c>
      <c r="L57" s="36">
        <v>186</v>
      </c>
      <c r="M57" s="125">
        <f aca="true" t="shared" si="17" ref="M57:M62">SUM(J57:L57)</f>
        <v>73239</v>
      </c>
      <c r="N57" s="125"/>
      <c r="O57" s="117">
        <f aca="true" t="shared" si="18" ref="O57:O62">SUM(I57+M57+N57)</f>
        <v>1710409</v>
      </c>
      <c r="P57" s="36">
        <v>3725</v>
      </c>
      <c r="Q57" s="144">
        <f aca="true" t="shared" si="19" ref="Q57:Q62">I57+N57+P57</f>
        <v>1640895</v>
      </c>
      <c r="R57" s="35">
        <v>403</v>
      </c>
      <c r="S57" s="36">
        <f aca="true" t="shared" si="20" ref="S57:S62">SUM(M57+R57)</f>
        <v>73642</v>
      </c>
      <c r="T57" s="149">
        <f aca="true" t="shared" si="21" ref="T57:T62">SUM(Q57+S57)</f>
        <v>1714537</v>
      </c>
      <c r="U57" s="312">
        <v>0.26991922910270605</v>
      </c>
      <c r="V57" s="93" t="s">
        <v>18</v>
      </c>
    </row>
    <row r="58" spans="1:25" s="9" customFormat="1" ht="12">
      <c r="A58" s="75"/>
      <c r="B58" s="7" t="s">
        <v>19</v>
      </c>
      <c r="C58" s="36">
        <v>38062</v>
      </c>
      <c r="D58" s="290">
        <v>-0.19008405149483987</v>
      </c>
      <c r="E58" s="27">
        <v>0</v>
      </c>
      <c r="F58" s="66"/>
      <c r="G58" s="27"/>
      <c r="H58" s="36">
        <v>0</v>
      </c>
      <c r="I58" s="117">
        <f t="shared" si="16"/>
        <v>38062</v>
      </c>
      <c r="J58" s="35">
        <v>0</v>
      </c>
      <c r="K58" s="35">
        <v>0</v>
      </c>
      <c r="L58" s="36">
        <v>0</v>
      </c>
      <c r="M58" s="125">
        <f t="shared" si="17"/>
        <v>0</v>
      </c>
      <c r="N58" s="125"/>
      <c r="O58" s="117">
        <f t="shared" si="18"/>
        <v>38062</v>
      </c>
      <c r="P58" s="36">
        <v>0</v>
      </c>
      <c r="Q58" s="144">
        <f t="shared" si="19"/>
        <v>38062</v>
      </c>
      <c r="R58" s="35">
        <v>0</v>
      </c>
      <c r="S58" s="36">
        <f t="shared" si="20"/>
        <v>0</v>
      </c>
      <c r="T58" s="148">
        <f t="shared" si="21"/>
        <v>38062</v>
      </c>
      <c r="U58" s="312">
        <v>-0.19008405149483987</v>
      </c>
      <c r="V58" s="93" t="s">
        <v>19</v>
      </c>
      <c r="W58" s="232"/>
      <c r="X58" s="7"/>
      <c r="Y58" s="7"/>
    </row>
    <row r="59" spans="1:25" s="24" customFormat="1" ht="12.75" thickBot="1">
      <c r="A59" s="75"/>
      <c r="B59" s="7" t="s">
        <v>112</v>
      </c>
      <c r="C59" s="36">
        <v>58933</v>
      </c>
      <c r="D59" s="290" t="s">
        <v>86</v>
      </c>
      <c r="E59" s="27">
        <v>1664633</v>
      </c>
      <c r="F59" s="83" t="s">
        <v>86</v>
      </c>
      <c r="G59" s="27"/>
      <c r="H59" s="36">
        <v>0</v>
      </c>
      <c r="I59" s="117">
        <f t="shared" si="16"/>
        <v>1723566</v>
      </c>
      <c r="J59" s="35">
        <v>0</v>
      </c>
      <c r="K59" s="35">
        <v>0</v>
      </c>
      <c r="L59" s="36">
        <v>0</v>
      </c>
      <c r="M59" s="125">
        <f t="shared" si="17"/>
        <v>0</v>
      </c>
      <c r="N59" s="125"/>
      <c r="O59" s="117">
        <f t="shared" si="18"/>
        <v>1723566</v>
      </c>
      <c r="P59" s="36">
        <v>0</v>
      </c>
      <c r="Q59" s="144">
        <f t="shared" si="19"/>
        <v>1723566</v>
      </c>
      <c r="R59" s="35">
        <v>0</v>
      </c>
      <c r="S59" s="36">
        <f t="shared" si="20"/>
        <v>0</v>
      </c>
      <c r="T59" s="148">
        <f t="shared" si="21"/>
        <v>1723566</v>
      </c>
      <c r="U59" s="312"/>
      <c r="V59" s="326" t="s">
        <v>112</v>
      </c>
      <c r="W59" s="232"/>
      <c r="X59" s="7"/>
      <c r="Y59" s="7"/>
    </row>
    <row r="60" spans="1:22" s="9" customFormat="1" ht="12">
      <c r="A60" s="75"/>
      <c r="B60" s="7" t="s">
        <v>20</v>
      </c>
      <c r="C60" s="36">
        <v>4272</v>
      </c>
      <c r="D60" s="290">
        <v>0.2564705882352941</v>
      </c>
      <c r="E60" s="27">
        <v>0</v>
      </c>
      <c r="F60" s="83" t="s">
        <v>86</v>
      </c>
      <c r="G60" s="27"/>
      <c r="H60" s="36">
        <v>0</v>
      </c>
      <c r="I60" s="117">
        <f t="shared" si="16"/>
        <v>4272</v>
      </c>
      <c r="J60" s="35">
        <v>84</v>
      </c>
      <c r="K60" s="35">
        <v>0</v>
      </c>
      <c r="L60" s="36">
        <v>0</v>
      </c>
      <c r="M60" s="126">
        <f t="shared" si="17"/>
        <v>84</v>
      </c>
      <c r="N60" s="126"/>
      <c r="O60" s="117">
        <f t="shared" si="18"/>
        <v>4356</v>
      </c>
      <c r="P60" s="36">
        <v>0</v>
      </c>
      <c r="Q60" s="144">
        <f t="shared" si="19"/>
        <v>4272</v>
      </c>
      <c r="R60" s="35">
        <v>0</v>
      </c>
      <c r="S60" s="36">
        <f t="shared" si="20"/>
        <v>84</v>
      </c>
      <c r="T60" s="148">
        <f t="shared" si="21"/>
        <v>4356</v>
      </c>
      <c r="U60" s="312">
        <v>0.27256792287467135</v>
      </c>
      <c r="V60" s="93" t="s">
        <v>20</v>
      </c>
    </row>
    <row r="61" spans="1:22" s="9" customFormat="1" ht="12">
      <c r="A61" s="75"/>
      <c r="B61" s="7" t="s">
        <v>113</v>
      </c>
      <c r="C61" s="36">
        <v>5727</v>
      </c>
      <c r="D61" s="290">
        <v>-0.15168123241001333</v>
      </c>
      <c r="E61" s="27">
        <v>0</v>
      </c>
      <c r="F61" s="83" t="s">
        <v>86</v>
      </c>
      <c r="G61" s="27"/>
      <c r="H61" s="36">
        <v>0</v>
      </c>
      <c r="I61" s="117">
        <f t="shared" si="16"/>
        <v>5727</v>
      </c>
      <c r="J61" s="35">
        <v>10</v>
      </c>
      <c r="K61" s="35">
        <v>0</v>
      </c>
      <c r="L61" s="36">
        <v>0</v>
      </c>
      <c r="M61" s="125">
        <f t="shared" si="17"/>
        <v>10</v>
      </c>
      <c r="N61" s="125"/>
      <c r="O61" s="117">
        <f t="shared" si="18"/>
        <v>5737</v>
      </c>
      <c r="P61" s="36">
        <v>2</v>
      </c>
      <c r="Q61" s="144">
        <f t="shared" si="19"/>
        <v>5729</v>
      </c>
      <c r="R61" s="35">
        <v>0</v>
      </c>
      <c r="S61" s="36">
        <f t="shared" si="20"/>
        <v>10</v>
      </c>
      <c r="T61" s="148">
        <f t="shared" si="21"/>
        <v>5739</v>
      </c>
      <c r="U61" s="312">
        <v>-0.1499037179677085</v>
      </c>
      <c r="V61" s="93" t="s">
        <v>113</v>
      </c>
    </row>
    <row r="62" spans="1:22" s="9" customFormat="1" ht="12">
      <c r="A62" s="75"/>
      <c r="B62" s="94" t="s">
        <v>25</v>
      </c>
      <c r="C62" s="36">
        <v>19694</v>
      </c>
      <c r="D62" s="290">
        <v>-0.15316477468180253</v>
      </c>
      <c r="E62" s="36">
        <v>0</v>
      </c>
      <c r="F62" s="83" t="s">
        <v>86</v>
      </c>
      <c r="G62" s="27"/>
      <c r="H62" s="36">
        <v>0</v>
      </c>
      <c r="I62" s="117">
        <f t="shared" si="16"/>
        <v>19694</v>
      </c>
      <c r="J62" s="36">
        <v>276</v>
      </c>
      <c r="K62" s="36">
        <v>229</v>
      </c>
      <c r="L62" s="36">
        <v>0</v>
      </c>
      <c r="M62" s="117">
        <f t="shared" si="17"/>
        <v>505</v>
      </c>
      <c r="N62" s="117"/>
      <c r="O62" s="117">
        <f t="shared" si="18"/>
        <v>20199</v>
      </c>
      <c r="P62" s="36">
        <v>0</v>
      </c>
      <c r="Q62" s="144">
        <f t="shared" si="19"/>
        <v>19694</v>
      </c>
      <c r="R62" s="36">
        <v>0</v>
      </c>
      <c r="S62" s="36">
        <f t="shared" si="20"/>
        <v>505</v>
      </c>
      <c r="T62" s="148">
        <f t="shared" si="21"/>
        <v>20199</v>
      </c>
      <c r="U62" s="312">
        <v>-0.1626663350329561</v>
      </c>
      <c r="V62" s="93" t="s">
        <v>26</v>
      </c>
    </row>
    <row r="63" spans="1:22" s="9" customFormat="1" ht="30.75" customHeight="1" thickBot="1">
      <c r="A63" s="75"/>
      <c r="B63" s="236"/>
      <c r="C63" s="120"/>
      <c r="D63" s="291"/>
      <c r="E63" s="135"/>
      <c r="F63" s="163"/>
      <c r="G63" s="29"/>
      <c r="H63" s="120"/>
      <c r="I63" s="47"/>
      <c r="J63" s="133"/>
      <c r="K63" s="133"/>
      <c r="L63" s="120"/>
      <c r="M63" s="46"/>
      <c r="N63" s="46"/>
      <c r="O63" s="47"/>
      <c r="P63" s="120"/>
      <c r="Q63" s="145"/>
      <c r="R63" s="133"/>
      <c r="S63" s="120"/>
      <c r="T63" s="157"/>
      <c r="U63" s="313"/>
      <c r="V63" s="237"/>
    </row>
    <row r="64" spans="1:22" s="9" customFormat="1" ht="3.75" customHeight="1" thickBot="1">
      <c r="A64" s="75"/>
      <c r="B64" s="21"/>
      <c r="C64" s="100"/>
      <c r="D64" s="294"/>
      <c r="E64" s="30"/>
      <c r="F64" s="84"/>
      <c r="G64" s="30"/>
      <c r="H64" s="38"/>
      <c r="I64" s="118"/>
      <c r="J64" s="37"/>
      <c r="K64" s="37"/>
      <c r="L64" s="38"/>
      <c r="M64" s="127"/>
      <c r="N64" s="127"/>
      <c r="O64" s="118"/>
      <c r="P64" s="38"/>
      <c r="Q64" s="144"/>
      <c r="R64" s="37"/>
      <c r="S64" s="38"/>
      <c r="T64" s="150"/>
      <c r="U64" s="312"/>
      <c r="V64" s="93"/>
    </row>
    <row r="65" spans="1:22" s="9" customFormat="1" ht="12">
      <c r="A65" s="75"/>
      <c r="B65" s="57" t="s">
        <v>106</v>
      </c>
      <c r="C65" s="42"/>
      <c r="D65" s="295"/>
      <c r="E65" s="31"/>
      <c r="F65" s="85"/>
      <c r="G65" s="31"/>
      <c r="H65" s="40"/>
      <c r="I65" s="40"/>
      <c r="J65" s="39"/>
      <c r="K65" s="39"/>
      <c r="L65" s="40"/>
      <c r="M65" s="39"/>
      <c r="N65" s="39"/>
      <c r="O65" s="40"/>
      <c r="P65" s="151"/>
      <c r="Q65" s="168"/>
      <c r="R65" s="169"/>
      <c r="S65" s="151"/>
      <c r="T65" s="151"/>
      <c r="U65" s="314"/>
      <c r="V65" s="95" t="s">
        <v>106</v>
      </c>
    </row>
    <row r="66" spans="1:25" s="23" customFormat="1" ht="13.5" thickBot="1">
      <c r="A66" s="75"/>
      <c r="B66" s="109" t="s">
        <v>107</v>
      </c>
      <c r="C66" s="42">
        <f>+C8</f>
        <v>7447531</v>
      </c>
      <c r="D66" s="295">
        <f>SUM(D8)</f>
        <v>0.005548416870352101</v>
      </c>
      <c r="E66" s="32">
        <f>+E8</f>
        <v>8428828</v>
      </c>
      <c r="F66" s="86">
        <f>SUM(F8)</f>
        <v>0.02053695456792533</v>
      </c>
      <c r="G66" s="80"/>
      <c r="H66" s="42">
        <f aca="true" t="shared" si="22" ref="H66:O66">+H8</f>
        <v>4759524</v>
      </c>
      <c r="I66" s="42">
        <f t="shared" si="22"/>
        <v>20635883</v>
      </c>
      <c r="J66" s="41">
        <f t="shared" si="22"/>
        <v>30259</v>
      </c>
      <c r="K66" s="41">
        <f t="shared" si="22"/>
        <v>1382879</v>
      </c>
      <c r="L66" s="42">
        <f>+L8</f>
        <v>3314</v>
      </c>
      <c r="M66" s="41">
        <f t="shared" si="22"/>
        <v>1416452</v>
      </c>
      <c r="N66" s="41">
        <f t="shared" si="22"/>
        <v>0</v>
      </c>
      <c r="O66" s="42">
        <f t="shared" si="22"/>
        <v>22052335</v>
      </c>
      <c r="P66" s="154">
        <f>+P8</f>
        <v>9215</v>
      </c>
      <c r="Q66" s="170">
        <f>+Q8</f>
        <v>20645098</v>
      </c>
      <c r="R66" s="171">
        <f>+R8</f>
        <v>18946</v>
      </c>
      <c r="S66" s="152">
        <f>+S8</f>
        <v>1435398</v>
      </c>
      <c r="T66" s="152">
        <f>+T8</f>
        <v>22080496</v>
      </c>
      <c r="U66" s="313">
        <v>0.04628935041153834</v>
      </c>
      <c r="V66" s="96" t="s">
        <v>107</v>
      </c>
      <c r="W66" s="248"/>
      <c r="X66" s="8"/>
      <c r="Y66" s="8"/>
    </row>
    <row r="67" spans="1:22" s="8" customFormat="1" ht="12.75">
      <c r="A67" s="75"/>
      <c r="B67" s="101" t="s">
        <v>97</v>
      </c>
      <c r="C67" s="40"/>
      <c r="D67" s="296"/>
      <c r="E67" s="31"/>
      <c r="F67" s="85"/>
      <c r="G67" s="31"/>
      <c r="H67" s="40"/>
      <c r="I67" s="40"/>
      <c r="J67" s="39"/>
      <c r="K67" s="39"/>
      <c r="L67" s="40"/>
      <c r="M67" s="39"/>
      <c r="N67" s="39"/>
      <c r="O67" s="40"/>
      <c r="P67" s="151"/>
      <c r="Q67" s="168"/>
      <c r="R67" s="169"/>
      <c r="S67" s="151"/>
      <c r="T67" s="151"/>
      <c r="U67" s="312"/>
      <c r="V67" s="95" t="s">
        <v>97</v>
      </c>
    </row>
    <row r="68" spans="1:22" ht="33" customHeight="1">
      <c r="A68" s="75"/>
      <c r="B68" s="58" t="s">
        <v>129</v>
      </c>
      <c r="C68" s="42">
        <f>SUM(C9:C11)</f>
        <v>8360911</v>
      </c>
      <c r="D68" s="297">
        <v>0.009860405634600328</v>
      </c>
      <c r="E68" s="32">
        <f>SUM(E9:E11)</f>
        <v>3518298</v>
      </c>
      <c r="F68" s="86">
        <v>0.061381446825763866</v>
      </c>
      <c r="G68" s="80"/>
      <c r="H68" s="42">
        <f>SUM(H9:H11)</f>
        <v>1092078</v>
      </c>
      <c r="I68" s="42">
        <f aca="true" t="shared" si="23" ref="I68:T68">SUM(I9:I11)</f>
        <v>12971287</v>
      </c>
      <c r="J68" s="42">
        <f t="shared" si="23"/>
        <v>17047</v>
      </c>
      <c r="K68" s="42">
        <f t="shared" si="23"/>
        <v>719423</v>
      </c>
      <c r="L68" s="42">
        <f t="shared" si="23"/>
        <v>1170</v>
      </c>
      <c r="M68" s="42">
        <f t="shared" si="23"/>
        <v>737640</v>
      </c>
      <c r="N68" s="42">
        <f t="shared" si="23"/>
        <v>484691</v>
      </c>
      <c r="O68" s="42">
        <f t="shared" si="23"/>
        <v>14193618</v>
      </c>
      <c r="P68" s="152">
        <f t="shared" si="23"/>
        <v>187922</v>
      </c>
      <c r="Q68" s="152">
        <f t="shared" si="23"/>
        <v>13643900</v>
      </c>
      <c r="R68" s="152">
        <f>SUM(R9:R11)</f>
        <v>7144</v>
      </c>
      <c r="S68" s="152">
        <f t="shared" si="23"/>
        <v>744784</v>
      </c>
      <c r="T68" s="152">
        <f t="shared" si="23"/>
        <v>14388684</v>
      </c>
      <c r="U68" s="312">
        <v>0.05335754935145967</v>
      </c>
      <c r="V68" s="96" t="s">
        <v>104</v>
      </c>
    </row>
    <row r="69" spans="1:22" s="4" customFormat="1" ht="12">
      <c r="A69" s="75"/>
      <c r="B69" s="59" t="s">
        <v>98</v>
      </c>
      <c r="C69" s="45"/>
      <c r="D69" s="295"/>
      <c r="E69" s="33"/>
      <c r="F69" s="87"/>
      <c r="G69" s="33"/>
      <c r="H69" s="45"/>
      <c r="I69" s="43"/>
      <c r="J69" s="43"/>
      <c r="K69" s="43"/>
      <c r="L69" s="45"/>
      <c r="M69" s="43"/>
      <c r="N69" s="43"/>
      <c r="O69" s="45"/>
      <c r="P69" s="153"/>
      <c r="Q69" s="172"/>
      <c r="R69" s="173"/>
      <c r="S69" s="153"/>
      <c r="T69" s="153"/>
      <c r="U69" s="316"/>
      <c r="V69" s="97" t="s">
        <v>98</v>
      </c>
    </row>
    <row r="70" spans="1:22" ht="15.75">
      <c r="A70" s="75"/>
      <c r="B70" s="58" t="s">
        <v>130</v>
      </c>
      <c r="C70" s="42">
        <f>SUM(C12:C25)</f>
        <v>6571480</v>
      </c>
      <c r="D70" s="295">
        <v>0.009013048191402135</v>
      </c>
      <c r="E70" s="32">
        <f>SUM(E12:E25)</f>
        <v>504431</v>
      </c>
      <c r="F70" s="88">
        <v>0.18788311232623803</v>
      </c>
      <c r="G70" s="32"/>
      <c r="H70" s="44">
        <f>SUM(H12:H25)</f>
        <v>899436</v>
      </c>
      <c r="I70" s="44">
        <f aca="true" t="shared" si="24" ref="I70:T70">SUM(I12:I25)</f>
        <v>7975347</v>
      </c>
      <c r="J70" s="44">
        <f t="shared" si="24"/>
        <v>47025</v>
      </c>
      <c r="K70" s="44">
        <f t="shared" si="24"/>
        <v>350596</v>
      </c>
      <c r="L70" s="44">
        <f t="shared" si="24"/>
        <v>2928</v>
      </c>
      <c r="M70" s="44">
        <f t="shared" si="24"/>
        <v>400549</v>
      </c>
      <c r="N70" s="44">
        <f t="shared" si="24"/>
        <v>83845</v>
      </c>
      <c r="O70" s="44">
        <f t="shared" si="24"/>
        <v>8459741</v>
      </c>
      <c r="P70" s="154">
        <f t="shared" si="24"/>
        <v>347146</v>
      </c>
      <c r="Q70" s="154">
        <f t="shared" si="24"/>
        <v>8406338</v>
      </c>
      <c r="R70" s="154">
        <f t="shared" si="24"/>
        <v>3368</v>
      </c>
      <c r="S70" s="154">
        <f t="shared" si="24"/>
        <v>403917</v>
      </c>
      <c r="T70" s="154">
        <f t="shared" si="24"/>
        <v>8810255</v>
      </c>
      <c r="U70" s="312">
        <v>0.04178119326019003</v>
      </c>
      <c r="V70" s="96" t="s">
        <v>102</v>
      </c>
    </row>
    <row r="71" spans="1:22" s="4" customFormat="1" ht="18" customHeight="1">
      <c r="A71" s="75"/>
      <c r="B71" s="60" t="s">
        <v>131</v>
      </c>
      <c r="C71" s="45"/>
      <c r="D71" s="298"/>
      <c r="E71" s="33"/>
      <c r="F71" s="249"/>
      <c r="G71" s="33"/>
      <c r="H71" s="45"/>
      <c r="I71" s="45"/>
      <c r="J71" s="43"/>
      <c r="K71" s="43"/>
      <c r="L71" s="45"/>
      <c r="M71" s="43"/>
      <c r="N71" s="43"/>
      <c r="O71" s="45"/>
      <c r="P71" s="153"/>
      <c r="Q71" s="172"/>
      <c r="R71" s="173"/>
      <c r="S71" s="153"/>
      <c r="T71" s="153"/>
      <c r="U71" s="316"/>
      <c r="V71" s="98" t="s">
        <v>131</v>
      </c>
    </row>
    <row r="72" spans="1:22" s="4" customFormat="1" ht="15" customHeight="1" thickBot="1">
      <c r="A72" s="75"/>
      <c r="B72" s="58" t="s">
        <v>103</v>
      </c>
      <c r="C72" s="103">
        <f>SUM(C26:C55)</f>
        <v>1528780</v>
      </c>
      <c r="D72" s="295">
        <v>0.07012909196034703</v>
      </c>
      <c r="E72" s="103">
        <f>SUM(E27:E55)</f>
        <v>10</v>
      </c>
      <c r="F72" s="89" t="e">
        <v>#DIV/0!</v>
      </c>
      <c r="G72" s="32"/>
      <c r="H72" s="103">
        <f>SUM(H27:H55)</f>
        <v>45222</v>
      </c>
      <c r="I72" s="103">
        <f aca="true" t="shared" si="25" ref="I72:T72">SUM(I27:I55)</f>
        <v>1574012</v>
      </c>
      <c r="J72" s="103">
        <f t="shared" si="25"/>
        <v>942</v>
      </c>
      <c r="K72" s="103">
        <f t="shared" si="25"/>
        <v>1383</v>
      </c>
      <c r="L72" s="103">
        <f t="shared" si="25"/>
        <v>0</v>
      </c>
      <c r="M72" s="103">
        <f t="shared" si="25"/>
        <v>2325</v>
      </c>
      <c r="N72" s="103">
        <f t="shared" si="25"/>
        <v>75623</v>
      </c>
      <c r="O72" s="103">
        <f t="shared" si="25"/>
        <v>1651960</v>
      </c>
      <c r="P72" s="155">
        <f t="shared" si="25"/>
        <v>313578</v>
      </c>
      <c r="Q72" s="155">
        <f t="shared" si="25"/>
        <v>1963213</v>
      </c>
      <c r="R72" s="155">
        <f t="shared" si="25"/>
        <v>0</v>
      </c>
      <c r="S72" s="155">
        <f t="shared" si="25"/>
        <v>2325</v>
      </c>
      <c r="T72" s="155">
        <f t="shared" si="25"/>
        <v>1965538</v>
      </c>
      <c r="U72" s="313">
        <v>0.045701401760766446</v>
      </c>
      <c r="V72" s="96" t="s">
        <v>103</v>
      </c>
    </row>
    <row r="73" spans="1:22" s="4" customFormat="1" ht="12.75">
      <c r="A73" s="75"/>
      <c r="B73" s="60" t="s">
        <v>110</v>
      </c>
      <c r="C73" s="102"/>
      <c r="D73" s="299"/>
      <c r="E73" s="104"/>
      <c r="F73" s="105"/>
      <c r="G73" s="106"/>
      <c r="H73" s="102"/>
      <c r="I73" s="106"/>
      <c r="J73" s="106"/>
      <c r="K73" s="106"/>
      <c r="L73" s="102"/>
      <c r="M73" s="106"/>
      <c r="N73" s="102"/>
      <c r="O73" s="272"/>
      <c r="P73" s="174"/>
      <c r="Q73" s="175"/>
      <c r="R73" s="174"/>
      <c r="S73" s="176"/>
      <c r="T73" s="156"/>
      <c r="U73" s="317"/>
      <c r="V73" s="107" t="s">
        <v>110</v>
      </c>
    </row>
    <row r="74" spans="1:22" s="3" customFormat="1" ht="19.5" customHeight="1" thickBot="1">
      <c r="A74" s="277"/>
      <c r="B74" s="278" t="s">
        <v>111</v>
      </c>
      <c r="C74" s="279">
        <f>SUM(C65:C72)</f>
        <v>23908702</v>
      </c>
      <c r="D74" s="300">
        <v>0.011919244375681554</v>
      </c>
      <c r="E74" s="280">
        <f>SUM(E65:E72)</f>
        <v>12451567</v>
      </c>
      <c r="F74" s="281">
        <v>0.03774430281318328</v>
      </c>
      <c r="G74" s="280"/>
      <c r="H74" s="279">
        <f aca="true" t="shared" si="26" ref="H74:O74">SUM(H65:H72)</f>
        <v>6796260</v>
      </c>
      <c r="I74" s="279">
        <f t="shared" si="26"/>
        <v>43156529</v>
      </c>
      <c r="J74" s="279">
        <f t="shared" si="26"/>
        <v>95273</v>
      </c>
      <c r="K74" s="282">
        <f t="shared" si="26"/>
        <v>2454281</v>
      </c>
      <c r="L74" s="279">
        <f>SUM(L65:L72)</f>
        <v>7412</v>
      </c>
      <c r="M74" s="282">
        <f t="shared" si="26"/>
        <v>2556966</v>
      </c>
      <c r="N74" s="282">
        <f t="shared" si="26"/>
        <v>644159</v>
      </c>
      <c r="O74" s="222">
        <f t="shared" si="26"/>
        <v>46357654</v>
      </c>
      <c r="P74" s="283">
        <f>SUM(P65:P72)</f>
        <v>857861</v>
      </c>
      <c r="Q74" s="283">
        <f>SUM(Q65:Q72)</f>
        <v>44658549</v>
      </c>
      <c r="R74" s="283">
        <f>SUM(R65:R72)</f>
        <v>29458</v>
      </c>
      <c r="S74" s="283">
        <f>SUM(S65:S72)</f>
        <v>2586424</v>
      </c>
      <c r="T74" s="223">
        <f>SUM(T66:T72)</f>
        <v>47244973</v>
      </c>
      <c r="U74" s="318">
        <v>0.04756030725762923</v>
      </c>
      <c r="V74" s="284" t="s">
        <v>110</v>
      </c>
    </row>
    <row r="75" spans="1:22" s="4" customFormat="1" ht="21.75" customHeight="1">
      <c r="A75" s="75"/>
      <c r="B75" s="158" t="s">
        <v>109</v>
      </c>
      <c r="C75" s="121"/>
      <c r="D75" s="301"/>
      <c r="E75" s="159"/>
      <c r="F75" s="160"/>
      <c r="G75" s="159"/>
      <c r="H75" s="121"/>
      <c r="I75" s="121"/>
      <c r="J75" s="134"/>
      <c r="K75" s="134"/>
      <c r="L75" s="121"/>
      <c r="M75" s="134"/>
      <c r="N75" s="134"/>
      <c r="O75" s="177"/>
      <c r="P75" s="121"/>
      <c r="Q75" s="161"/>
      <c r="R75" s="134"/>
      <c r="S75" s="121"/>
      <c r="T75" s="177"/>
      <c r="U75" s="319"/>
      <c r="V75" s="178" t="s">
        <v>109</v>
      </c>
    </row>
    <row r="76" spans="1:24" s="4" customFormat="1" ht="13.5" customHeight="1" thickBot="1">
      <c r="A76" s="75"/>
      <c r="B76" s="162" t="s">
        <v>105</v>
      </c>
      <c r="C76" s="120">
        <f>SUM(C57:C62)</f>
        <v>710872</v>
      </c>
      <c r="D76" s="302">
        <v>0.2154109717857619</v>
      </c>
      <c r="E76" s="135">
        <f>SUM(E57:E61)</f>
        <v>2713837</v>
      </c>
      <c r="F76" s="163">
        <v>0.10973319822726443</v>
      </c>
      <c r="G76" s="135"/>
      <c r="H76" s="120">
        <f>SUM(H57:H62)</f>
        <v>3782</v>
      </c>
      <c r="I76" s="120">
        <f aca="true" t="shared" si="27" ref="I76:T76">SUM(I57:I62)</f>
        <v>3428491</v>
      </c>
      <c r="J76" s="120">
        <f t="shared" si="27"/>
        <v>2532</v>
      </c>
      <c r="K76" s="120">
        <f t="shared" si="27"/>
        <v>71120</v>
      </c>
      <c r="L76" s="120">
        <f t="shared" si="27"/>
        <v>186</v>
      </c>
      <c r="M76" s="120">
        <f t="shared" si="27"/>
        <v>73838</v>
      </c>
      <c r="N76" s="120">
        <f t="shared" si="27"/>
        <v>0</v>
      </c>
      <c r="O76" s="120">
        <f t="shared" si="27"/>
        <v>3502329</v>
      </c>
      <c r="P76" s="120">
        <f t="shared" si="27"/>
        <v>3727</v>
      </c>
      <c r="Q76" s="120">
        <f t="shared" si="27"/>
        <v>3432218</v>
      </c>
      <c r="R76" s="120">
        <f t="shared" si="27"/>
        <v>403</v>
      </c>
      <c r="S76" s="120">
        <f t="shared" si="27"/>
        <v>74241</v>
      </c>
      <c r="T76" s="120">
        <f t="shared" si="27"/>
        <v>3506459</v>
      </c>
      <c r="U76" s="291">
        <v>0.13143990923851737</v>
      </c>
      <c r="V76" s="179" t="s">
        <v>105</v>
      </c>
      <c r="X76" s="303"/>
    </row>
    <row r="77" spans="1:22" s="2" customFormat="1" ht="21.75" customHeight="1" thickBot="1">
      <c r="A77" s="7"/>
      <c r="B77" s="74" t="s">
        <v>100</v>
      </c>
      <c r="C77" s="48">
        <f>SUM(C74:C76)</f>
        <v>24619574</v>
      </c>
      <c r="D77" s="294">
        <v>0.01683493951565356</v>
      </c>
      <c r="E77" s="34">
        <f>SUM(E74:E76)</f>
        <v>15165404</v>
      </c>
      <c r="F77" s="90">
        <v>0.04993246064450497</v>
      </c>
      <c r="G77" s="34"/>
      <c r="H77" s="48">
        <f aca="true" t="shared" si="28" ref="H77:S77">SUM(H74:H76)</f>
        <v>6800042</v>
      </c>
      <c r="I77" s="132">
        <f t="shared" si="28"/>
        <v>46585020</v>
      </c>
      <c r="J77" s="91">
        <f t="shared" si="28"/>
        <v>97805</v>
      </c>
      <c r="K77" s="34">
        <f t="shared" si="28"/>
        <v>2525401</v>
      </c>
      <c r="L77" s="48">
        <f t="shared" si="28"/>
        <v>7598</v>
      </c>
      <c r="M77" s="136">
        <f t="shared" si="28"/>
        <v>2630804</v>
      </c>
      <c r="N77" s="136">
        <f t="shared" si="28"/>
        <v>644159</v>
      </c>
      <c r="O77" s="122">
        <f t="shared" si="28"/>
        <v>49859983</v>
      </c>
      <c r="P77" s="122">
        <f>SUM(P74:P76)</f>
        <v>861588</v>
      </c>
      <c r="Q77" s="122">
        <f>SUM(Q74:Q76)</f>
        <v>48090767</v>
      </c>
      <c r="R77" s="92">
        <f t="shared" si="28"/>
        <v>29861</v>
      </c>
      <c r="S77" s="122">
        <f t="shared" si="28"/>
        <v>2660665</v>
      </c>
      <c r="T77" s="49">
        <f>SUM(T74:T76)</f>
        <v>50751432</v>
      </c>
      <c r="U77" s="291">
        <v>0.05295360713573268</v>
      </c>
      <c r="V77" s="99" t="s">
        <v>100</v>
      </c>
    </row>
    <row r="78" spans="1:22" s="4" customFormat="1" ht="12">
      <c r="A78" s="7"/>
      <c r="B78" s="6"/>
      <c r="C78" s="5"/>
      <c r="D78" s="55"/>
      <c r="E78" s="16"/>
      <c r="F78" s="53"/>
      <c r="G78" s="16"/>
      <c r="H78" s="16"/>
      <c r="I78" s="123"/>
      <c r="J78" s="5"/>
      <c r="K78" s="16"/>
      <c r="L78" s="16"/>
      <c r="M78" s="123"/>
      <c r="N78" s="123"/>
      <c r="O78" s="273"/>
      <c r="P78" s="164"/>
      <c r="Q78" s="165"/>
      <c r="R78" s="16"/>
      <c r="S78" s="123"/>
      <c r="T78" s="16"/>
      <c r="U78" s="320"/>
      <c r="V78" s="2"/>
    </row>
    <row r="79" spans="1:22" s="4" customFormat="1" ht="15.75">
      <c r="A79" s="7"/>
      <c r="B79" s="2"/>
      <c r="C79" s="16"/>
      <c r="D79" s="51"/>
      <c r="E79" s="16"/>
      <c r="F79" s="53"/>
      <c r="G79" s="16"/>
      <c r="H79" s="16"/>
      <c r="I79" s="123"/>
      <c r="J79" s="16"/>
      <c r="K79" s="16"/>
      <c r="L79" s="16"/>
      <c r="M79" s="123"/>
      <c r="N79" s="123"/>
      <c r="O79" s="273"/>
      <c r="P79" s="164"/>
      <c r="Q79" s="165"/>
      <c r="R79" s="16"/>
      <c r="S79" s="123"/>
      <c r="T79" s="16"/>
      <c r="U79" s="320"/>
      <c r="V79" s="2"/>
    </row>
    <row r="80" spans="1:22" s="4" customFormat="1" ht="15.75">
      <c r="A80" s="7"/>
      <c r="B80" s="2"/>
      <c r="C80" s="16"/>
      <c r="D80" s="51"/>
      <c r="E80" s="16"/>
      <c r="F80" s="53"/>
      <c r="G80" s="16"/>
      <c r="H80" s="16"/>
      <c r="I80" s="123"/>
      <c r="J80" s="16"/>
      <c r="K80" s="16"/>
      <c r="L80" s="16"/>
      <c r="M80" s="123"/>
      <c r="N80" s="123"/>
      <c r="O80" s="273"/>
      <c r="P80" s="164"/>
      <c r="Q80" s="165"/>
      <c r="R80" s="16"/>
      <c r="S80" s="123"/>
      <c r="T80" s="16"/>
      <c r="U80" s="320"/>
      <c r="V80" s="2"/>
    </row>
    <row r="81" spans="1:21" ht="15.75">
      <c r="A81" s="7"/>
      <c r="C81" s="16"/>
      <c r="D81" s="52"/>
      <c r="E81" s="16"/>
      <c r="F81" s="53"/>
      <c r="G81" s="16"/>
      <c r="H81" s="16"/>
      <c r="I81" s="123"/>
      <c r="J81" s="16"/>
      <c r="K81" s="16"/>
      <c r="L81" s="16"/>
      <c r="M81" s="123"/>
      <c r="N81" s="123"/>
      <c r="O81" s="273"/>
      <c r="P81" s="164"/>
      <c r="Q81" s="165"/>
      <c r="R81" s="16"/>
      <c r="S81" s="123"/>
      <c r="T81" s="16"/>
      <c r="U81" s="320"/>
    </row>
    <row r="82" spans="1:21" ht="15.75">
      <c r="A82" s="7"/>
      <c r="C82" s="16"/>
      <c r="D82" s="52"/>
      <c r="E82" s="16"/>
      <c r="F82" s="53"/>
      <c r="G82" s="16"/>
      <c r="H82" s="16"/>
      <c r="I82" s="123"/>
      <c r="J82" s="16"/>
      <c r="K82" s="16"/>
      <c r="L82" s="16"/>
      <c r="M82" s="123"/>
      <c r="N82" s="123"/>
      <c r="O82" s="273"/>
      <c r="P82" s="164"/>
      <c r="Q82" s="165"/>
      <c r="R82" s="16"/>
      <c r="S82" s="123"/>
      <c r="T82" s="16"/>
      <c r="U82" s="320"/>
    </row>
    <row r="83" spans="1:21" ht="15.75">
      <c r="A83" s="7"/>
      <c r="C83" s="16"/>
      <c r="D83" s="52"/>
      <c r="E83" s="16"/>
      <c r="F83" s="53"/>
      <c r="G83" s="16"/>
      <c r="H83" s="16"/>
      <c r="I83" s="123"/>
      <c r="J83" s="16"/>
      <c r="K83" s="16"/>
      <c r="L83" s="16"/>
      <c r="M83" s="123"/>
      <c r="N83" s="123"/>
      <c r="O83" s="273"/>
      <c r="P83" s="164"/>
      <c r="Q83" s="165"/>
      <c r="R83" s="16"/>
      <c r="S83" s="123"/>
      <c r="T83" s="16"/>
      <c r="U83" s="320"/>
    </row>
    <row r="84" spans="1:21" ht="15.75">
      <c r="A84" s="7"/>
      <c r="C84" s="16"/>
      <c r="D84" s="52"/>
      <c r="E84" s="16"/>
      <c r="F84" s="53"/>
      <c r="G84" s="16"/>
      <c r="H84" s="16"/>
      <c r="I84" s="123"/>
      <c r="J84" s="16"/>
      <c r="K84" s="16"/>
      <c r="L84" s="16"/>
      <c r="M84" s="123"/>
      <c r="N84" s="123"/>
      <c r="O84" s="273"/>
      <c r="P84" s="164"/>
      <c r="Q84" s="165"/>
      <c r="R84" s="16"/>
      <c r="S84" s="123"/>
      <c r="T84" s="16"/>
      <c r="U84" s="320"/>
    </row>
    <row r="85" spans="1:17" ht="15.75">
      <c r="A85" s="7"/>
      <c r="P85" s="166"/>
      <c r="Q85" s="167"/>
    </row>
    <row r="86" spans="1:17" ht="15.75">
      <c r="A86" s="7"/>
      <c r="P86" s="166"/>
      <c r="Q86" s="167"/>
    </row>
    <row r="87" spans="1:17" ht="15.75">
      <c r="A87" s="7"/>
      <c r="P87" s="166"/>
      <c r="Q87" s="167"/>
    </row>
    <row r="88" spans="1:17" ht="15.75">
      <c r="A88" s="7"/>
      <c r="P88" s="166"/>
      <c r="Q88" s="167"/>
    </row>
    <row r="89" spans="1:17" ht="15.75">
      <c r="A89" s="7"/>
      <c r="P89" s="166"/>
      <c r="Q89" s="167"/>
    </row>
    <row r="90" spans="1:17" ht="15.75">
      <c r="A90" s="7"/>
      <c r="P90" s="166"/>
      <c r="Q90" s="167"/>
    </row>
    <row r="91" spans="1:17" ht="15.75">
      <c r="A91" s="7"/>
      <c r="P91" s="166"/>
      <c r="Q91" s="167"/>
    </row>
    <row r="92" spans="1:17" ht="15.75">
      <c r="A92" s="7"/>
      <c r="P92" s="166"/>
      <c r="Q92" s="167"/>
    </row>
    <row r="93" spans="1:17" ht="15.75">
      <c r="A93" s="7"/>
      <c r="P93" s="166"/>
      <c r="Q93" s="167"/>
    </row>
    <row r="94" spans="1:17" ht="15.75">
      <c r="A94" s="7"/>
      <c r="P94" s="166"/>
      <c r="Q94" s="167"/>
    </row>
    <row r="95" spans="1:17" ht="15.75">
      <c r="A95" s="7"/>
      <c r="P95" s="166"/>
      <c r="Q95" s="167"/>
    </row>
    <row r="96" spans="1:17" ht="15.75">
      <c r="A96" s="7"/>
      <c r="P96" s="166"/>
      <c r="Q96" s="167"/>
    </row>
    <row r="97" spans="1:17" ht="15.75">
      <c r="A97" s="7"/>
      <c r="P97" s="166"/>
      <c r="Q97" s="167"/>
    </row>
    <row r="98" spans="1:17" ht="15.75">
      <c r="A98" s="7"/>
      <c r="P98" s="166"/>
      <c r="Q98" s="167"/>
    </row>
    <row r="99" spans="1:17" ht="15.75">
      <c r="A99" s="7"/>
      <c r="P99" s="166"/>
      <c r="Q99" s="167"/>
    </row>
    <row r="100" spans="1:17" ht="15.75">
      <c r="A100" s="7"/>
      <c r="P100" s="166"/>
      <c r="Q100" s="167"/>
    </row>
    <row r="101" spans="1:17" ht="15.75">
      <c r="A101" s="7"/>
      <c r="P101" s="166"/>
      <c r="Q101" s="167"/>
    </row>
    <row r="102" spans="16:17" ht="15.75">
      <c r="P102" s="166"/>
      <c r="Q102" s="167"/>
    </row>
    <row r="103" spans="16:17" ht="15.75">
      <c r="P103" s="166"/>
      <c r="Q103" s="167"/>
    </row>
    <row r="104" spans="16:17" ht="15.75">
      <c r="P104" s="166"/>
      <c r="Q104" s="167"/>
    </row>
    <row r="105" spans="16:17" ht="15.75">
      <c r="P105" s="166"/>
      <c r="Q105" s="167"/>
    </row>
    <row r="106" spans="16:17" ht="15.75">
      <c r="P106" s="166"/>
      <c r="Q106" s="167"/>
    </row>
    <row r="107" spans="16:17" ht="15.75">
      <c r="P107" s="166"/>
      <c r="Q107" s="167"/>
    </row>
    <row r="108" spans="16:17" ht="15.75">
      <c r="P108" s="166"/>
      <c r="Q108" s="167"/>
    </row>
    <row r="109" spans="16:17" ht="15.75">
      <c r="P109" s="166"/>
      <c r="Q109" s="167"/>
    </row>
    <row r="110" spans="16:17" ht="15.75">
      <c r="P110" s="166"/>
      <c r="Q110" s="167"/>
    </row>
    <row r="111" spans="16:17" ht="15.75">
      <c r="P111" s="166"/>
      <c r="Q111" s="167"/>
    </row>
    <row r="112" spans="16:17" ht="15.75">
      <c r="P112" s="166"/>
      <c r="Q112" s="167"/>
    </row>
    <row r="113" spans="16:17" ht="15.75">
      <c r="P113" s="166"/>
      <c r="Q113" s="167"/>
    </row>
    <row r="114" spans="16:17" ht="15.75">
      <c r="P114" s="166"/>
      <c r="Q114" s="167"/>
    </row>
    <row r="115" spans="16:17" ht="15.75">
      <c r="P115" s="166"/>
      <c r="Q115" s="167"/>
    </row>
    <row r="116" spans="16:17" ht="15.75">
      <c r="P116" s="166"/>
      <c r="Q116" s="167"/>
    </row>
    <row r="117" spans="16:17" ht="15.75">
      <c r="P117" s="166"/>
      <c r="Q117" s="167"/>
    </row>
    <row r="118" spans="16:17" ht="15.75">
      <c r="P118" s="166"/>
      <c r="Q118" s="167"/>
    </row>
    <row r="119" spans="16:17" ht="15.75">
      <c r="P119" s="166"/>
      <c r="Q119" s="167"/>
    </row>
    <row r="120" spans="16:17" ht="15.75">
      <c r="P120" s="166"/>
      <c r="Q120" s="167"/>
    </row>
    <row r="121" spans="16:17" ht="15.75">
      <c r="P121" s="166"/>
      <c r="Q121" s="167"/>
    </row>
    <row r="122" spans="16:17" ht="15.75">
      <c r="P122" s="166"/>
      <c r="Q122" s="167"/>
    </row>
    <row r="123" spans="16:17" ht="15.75">
      <c r="P123" s="166"/>
      <c r="Q123" s="167"/>
    </row>
    <row r="124" spans="16:17" ht="15.75">
      <c r="P124" s="166"/>
      <c r="Q124" s="167"/>
    </row>
    <row r="125" spans="16:17" ht="15.75">
      <c r="P125" s="166"/>
      <c r="Q125" s="167"/>
    </row>
    <row r="126" spans="16:17" ht="15.75">
      <c r="P126" s="166"/>
      <c r="Q126" s="167"/>
    </row>
    <row r="127" spans="16:17" ht="15.75">
      <c r="P127" s="166"/>
      <c r="Q127" s="167"/>
    </row>
    <row r="128" spans="16:17" ht="15.75">
      <c r="P128" s="166"/>
      <c r="Q128" s="167"/>
    </row>
    <row r="129" spans="16:17" ht="15.75">
      <c r="P129" s="166"/>
      <c r="Q129" s="167"/>
    </row>
    <row r="130" spans="16:17" ht="15.75">
      <c r="P130" s="166"/>
      <c r="Q130" s="167"/>
    </row>
    <row r="131" spans="16:17" ht="15.75">
      <c r="P131" s="166"/>
      <c r="Q131" s="167"/>
    </row>
    <row r="132" spans="16:17" ht="15.75">
      <c r="P132" s="166"/>
      <c r="Q132" s="167"/>
    </row>
    <row r="133" spans="16:17" ht="15.75">
      <c r="P133" s="166"/>
      <c r="Q133" s="167"/>
    </row>
    <row r="134" spans="16:17" ht="15.75">
      <c r="P134" s="166"/>
      <c r="Q134" s="167"/>
    </row>
    <row r="135" spans="16:17" ht="15.75">
      <c r="P135" s="166"/>
      <c r="Q135" s="167"/>
    </row>
    <row r="136" spans="16:17" ht="15.75">
      <c r="P136" s="166"/>
      <c r="Q136" s="167"/>
    </row>
    <row r="137" spans="16:17" ht="15.75">
      <c r="P137" s="166"/>
      <c r="Q137" s="167"/>
    </row>
    <row r="138" spans="16:17" ht="15.75">
      <c r="P138" s="166"/>
      <c r="Q138" s="167"/>
    </row>
    <row r="139" spans="16:17" ht="15.75">
      <c r="P139" s="166"/>
      <c r="Q139" s="167"/>
    </row>
    <row r="140" spans="16:17" ht="15.75">
      <c r="P140" s="166"/>
      <c r="Q140" s="167"/>
    </row>
    <row r="141" spans="16:17" ht="15.75">
      <c r="P141" s="166"/>
      <c r="Q141" s="167"/>
    </row>
    <row r="142" spans="16:17" ht="15.75">
      <c r="P142" s="166"/>
      <c r="Q142" s="167"/>
    </row>
    <row r="143" spans="16:17" ht="15.75">
      <c r="P143" s="166"/>
      <c r="Q143" s="167"/>
    </row>
    <row r="144" spans="16:17" ht="15.75">
      <c r="P144" s="166"/>
      <c r="Q144" s="167"/>
    </row>
    <row r="145" spans="16:17" ht="15.75">
      <c r="P145" s="166"/>
      <c r="Q145" s="167"/>
    </row>
    <row r="146" spans="16:17" ht="15.75">
      <c r="P146" s="166"/>
      <c r="Q146" s="167"/>
    </row>
    <row r="147" spans="16:17" ht="15.75">
      <c r="P147" s="166"/>
      <c r="Q147" s="167"/>
    </row>
  </sheetData>
  <printOptions horizontalCentered="1"/>
  <pageMargins left="0" right="0" top="0.1968503937007874" bottom="0" header="0.1968503937007874" footer="0"/>
  <pageSetup fitToWidth="2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GMJDH2</cp:lastModifiedBy>
  <cp:lastPrinted>2005-04-26T08:37:31Z</cp:lastPrinted>
  <dcterms:created xsi:type="dcterms:W3CDTF">1998-04-30T09:42:14Z</dcterms:created>
  <dcterms:modified xsi:type="dcterms:W3CDTF">2013-06-21T07:42:04Z</dcterms:modified>
  <cp:category/>
  <cp:version/>
  <cp:contentType/>
  <cp:contentStatus/>
</cp:coreProperties>
</file>