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26" windowWidth="15480" windowHeight="5175" activeTab="0"/>
  </bookViews>
  <sheets>
    <sheet name="07-TB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xlnm.Print_Area" localSheetId="0">'07-TB8'!$A$1:$U$74</definedName>
  </definedNames>
  <calcPr fullCalcOnLoad="1"/>
</workbook>
</file>

<file path=xl/sharedStrings.xml><?xml version="1.0" encoding="utf-8"?>
<sst xmlns="http://schemas.openxmlformats.org/spreadsheetml/2006/main" count="243" uniqueCount="135">
  <si>
    <t>Kommet / reist</t>
  </si>
  <si>
    <t>Kommet/reist</t>
  </si>
  <si>
    <t>Endring fra</t>
  </si>
  <si>
    <t>Flyplass</t>
  </si>
  <si>
    <t>Arrived / Departed</t>
  </si>
  <si>
    <t>Transfer</t>
  </si>
  <si>
    <t>Charter</t>
  </si>
  <si>
    <t>Rute og charter</t>
  </si>
  <si>
    <t>Airport</t>
  </si>
  <si>
    <t>Scheduled</t>
  </si>
  <si>
    <t>Change from</t>
  </si>
  <si>
    <t>Domestic</t>
  </si>
  <si>
    <t>International</t>
  </si>
  <si>
    <t>Traffic</t>
  </si>
  <si>
    <t>Innland</t>
  </si>
  <si>
    <t>Utland</t>
  </si>
  <si>
    <t>OSLO, Gardermoen</t>
  </si>
  <si>
    <t>Fagernes, Leirin</t>
  </si>
  <si>
    <t>Fagernes</t>
  </si>
  <si>
    <t>Sandefjord, Torp</t>
  </si>
  <si>
    <t>Skien, Geiteryggen</t>
  </si>
  <si>
    <t>Notodden</t>
  </si>
  <si>
    <t>KRISTIANSAND</t>
  </si>
  <si>
    <t>STAVANGER, Sola</t>
  </si>
  <si>
    <t>STAVANGER</t>
  </si>
  <si>
    <t>HAUGESUND</t>
  </si>
  <si>
    <t>Stord, Sørstokken</t>
  </si>
  <si>
    <t>Stord</t>
  </si>
  <si>
    <t>BERGEN, Flesland</t>
  </si>
  <si>
    <t>BERGEN</t>
  </si>
  <si>
    <t>Sogndal, Haukåsen</t>
  </si>
  <si>
    <t>Sogndal</t>
  </si>
  <si>
    <t>Førde</t>
  </si>
  <si>
    <t>Florø</t>
  </si>
  <si>
    <t>Sandane, Anda</t>
  </si>
  <si>
    <t>Sandane</t>
  </si>
  <si>
    <t>Ørsta-Volda, Hovden</t>
  </si>
  <si>
    <t>Ørsta-Volda</t>
  </si>
  <si>
    <t>ÅLESUND, Vigra</t>
  </si>
  <si>
    <t>ÅLESUND</t>
  </si>
  <si>
    <t>MOLDE</t>
  </si>
  <si>
    <t>KRISTIANSUND</t>
  </si>
  <si>
    <t>TRONDHEIM, Værnes</t>
  </si>
  <si>
    <t>TRONDHEIM</t>
  </si>
  <si>
    <t>Rørvik, Ryum</t>
  </si>
  <si>
    <t>Rørvik</t>
  </si>
  <si>
    <t>Namsos</t>
  </si>
  <si>
    <t>Brønnøysund, Brønnøy</t>
  </si>
  <si>
    <t>Brønnøysund</t>
  </si>
  <si>
    <t>Sandnessjøen, Stokka</t>
  </si>
  <si>
    <t>Sandnessjøen</t>
  </si>
  <si>
    <t>Mo i Rana, Røssvoll</t>
  </si>
  <si>
    <t>Mo i Rana</t>
  </si>
  <si>
    <t>Mosjøen, Kjærstad</t>
  </si>
  <si>
    <t>Mosjøen</t>
  </si>
  <si>
    <t>BODØ</t>
  </si>
  <si>
    <t>Røst</t>
  </si>
  <si>
    <t>Værøy</t>
  </si>
  <si>
    <t>Leknes</t>
  </si>
  <si>
    <t>Svolvær, Helle</t>
  </si>
  <si>
    <t>Svolvær</t>
  </si>
  <si>
    <t>Stokmarknes, Skagen</t>
  </si>
  <si>
    <t>Stokmarknes</t>
  </si>
  <si>
    <t>HARSTAD/NARVIK</t>
  </si>
  <si>
    <t>Narvik, Framnes</t>
  </si>
  <si>
    <t>Narvik</t>
  </si>
  <si>
    <t>BARDUFOSS</t>
  </si>
  <si>
    <t>Andøya</t>
  </si>
  <si>
    <t>TROMSØ</t>
  </si>
  <si>
    <t>ALTA</t>
  </si>
  <si>
    <t>LAKSELV, Banak</t>
  </si>
  <si>
    <t>KIRKENES, Høybuktmoen</t>
  </si>
  <si>
    <t>KIRKENES</t>
  </si>
  <si>
    <t>Hasvik</t>
  </si>
  <si>
    <t>Sørkjosen</t>
  </si>
  <si>
    <t>Hammerfest</t>
  </si>
  <si>
    <t>Honningsvåg, Valan</t>
  </si>
  <si>
    <t>Honningsvåg</t>
  </si>
  <si>
    <t>Mehamn</t>
  </si>
  <si>
    <t>Berlevåg</t>
  </si>
  <si>
    <t>Båtsfjord</t>
  </si>
  <si>
    <t>Vadsø</t>
  </si>
  <si>
    <t>Vardø, Svartnes</t>
  </si>
  <si>
    <t>Vardø</t>
  </si>
  <si>
    <t>SVALBARD, Longyear</t>
  </si>
  <si>
    <t>SVALBARD</t>
  </si>
  <si>
    <t>OSLO</t>
  </si>
  <si>
    <t>-</t>
  </si>
  <si>
    <t>KRISTIANSAND, Kjevik</t>
  </si>
  <si>
    <t>HAUGESUND, Karmøy</t>
  </si>
  <si>
    <t>MOLDE, Årø</t>
  </si>
  <si>
    <t>KRISTIANSUND, Kvernberget</t>
  </si>
  <si>
    <t>HARSTAD/NARVIK, Evenes</t>
  </si>
  <si>
    <t>talt 2 ganger</t>
  </si>
  <si>
    <t>Counted twice</t>
  </si>
  <si>
    <t>rute</t>
  </si>
  <si>
    <t>Tabell 8</t>
  </si>
  <si>
    <t>Table 8</t>
  </si>
  <si>
    <t>Non-scheduled</t>
  </si>
  <si>
    <t>STORE LUFTHAVNER</t>
  </si>
  <si>
    <t>REGIONALE LUFTHAVNER</t>
  </si>
  <si>
    <t>IKKE AVINOR.EIDE LUFTHAVNER</t>
  </si>
  <si>
    <r>
      <t>TOTALT/</t>
    </r>
    <r>
      <rPr>
        <b/>
        <i/>
        <sz val="8"/>
        <rFont val="Garamond"/>
        <family val="1"/>
      </rPr>
      <t>Total</t>
    </r>
  </si>
  <si>
    <t>MELLOMSTORE</t>
  </si>
  <si>
    <t>Røros</t>
  </si>
  <si>
    <t>MELLOM STORE</t>
  </si>
  <si>
    <t>Medium-sized</t>
  </si>
  <si>
    <t>Local Airports</t>
  </si>
  <si>
    <t>Regional Airports</t>
  </si>
  <si>
    <t>Non-Avinor Airports</t>
  </si>
  <si>
    <t>OSLO LUFTHAVN</t>
  </si>
  <si>
    <t>OSLO AIRPORT</t>
  </si>
  <si>
    <t>LAKSELV</t>
  </si>
  <si>
    <t>IKKE AVINOR EIDE LUFTHAVNER</t>
  </si>
  <si>
    <t>AVINOR TOTALT</t>
  </si>
  <si>
    <t>Avimor Totalt</t>
  </si>
  <si>
    <t>Moss, Rygge</t>
  </si>
  <si>
    <t>Ørlandet</t>
  </si>
  <si>
    <t>Terminalpass.</t>
  </si>
  <si>
    <t>Rutetrafikk</t>
  </si>
  <si>
    <t>Chartertrafikk</t>
  </si>
  <si>
    <t>inkl. transfer og transitt</t>
  </si>
  <si>
    <t>Transit</t>
  </si>
  <si>
    <t>Scheduled- and</t>
  </si>
  <si>
    <t>Rute- og charter</t>
  </si>
  <si>
    <t>Charterflygning - Non-scheduled traffic</t>
  </si>
  <si>
    <t>Transitpass.</t>
  </si>
  <si>
    <t>Scheduled incl.</t>
  </si>
  <si>
    <t>transfer- and</t>
  </si>
  <si>
    <t>transitpass.</t>
  </si>
  <si>
    <t>incl. Transfer-</t>
  </si>
  <si>
    <t>and transitpass.</t>
  </si>
  <si>
    <t>Non-scheduled incl.</t>
  </si>
  <si>
    <t>transit and transfer</t>
  </si>
  <si>
    <r>
      <t xml:space="preserve">Ruteflyging - </t>
    </r>
    <r>
      <rPr>
        <b/>
        <i/>
        <sz val="10"/>
        <rFont val="Garamond"/>
        <family val="1"/>
      </rPr>
      <t>Scheduled Traffic</t>
    </r>
  </si>
</sst>
</file>

<file path=xl/styles.xml><?xml version="1.0" encoding="utf-8"?>
<styleSheet xmlns="http://schemas.openxmlformats.org/spreadsheetml/2006/main">
  <numFmts count="5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%"/>
    <numFmt numFmtId="173" formatCode="0.00%"/>
    <numFmt numFmtId="174" formatCode="&quot;kr&quot;\ #,##0;\-&quot;kr&quot;\ #,##0"/>
    <numFmt numFmtId="175" formatCode="&quot;kr&quot;\ #,##0;[Red]\-&quot;kr&quot;\ #,##0"/>
    <numFmt numFmtId="176" formatCode="&quot;kr&quot;\ #,##0.00;\-&quot;kr&quot;\ #,##0.00"/>
    <numFmt numFmtId="177" formatCode="&quot;kr&quot;\ #,##0.00;[Red]\-&quot;kr&quot;\ #,##0.00"/>
    <numFmt numFmtId="178" formatCode="d/m/yy"/>
    <numFmt numFmtId="179" formatCode="d/mmm/yy"/>
    <numFmt numFmtId="180" formatCode="d/mmm"/>
    <numFmt numFmtId="181" formatCode="d/m/yy\ h:mm"/>
    <numFmt numFmtId="182" formatCode="0.0%"/>
    <numFmt numFmtId="183" formatCode="#\ ###\ ##0"/>
    <numFmt numFmtId="184" formatCode="0.000%"/>
    <numFmt numFmtId="185" formatCode="\ \ #################################"/>
    <numFmt numFmtId="186" formatCode="\-"/>
    <numFmt numFmtId="187" formatCode="\-\ \ \ "/>
    <numFmt numFmtId="188" formatCode="\ \-\ \ \ "/>
    <numFmt numFmtId="189" formatCode="#\ ###\ ##0\ "/>
    <numFmt numFmtId="190" formatCode="#.0\ ###\ ##0\ \ 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\-\ "/>
    <numFmt numFmtId="201" formatCode="\ \-\ "/>
    <numFmt numFmtId="202" formatCode="#.00\ ###\ ##0\ \ "/>
    <numFmt numFmtId="203" formatCode="#.\ ###\ ##0\ \ "/>
    <numFmt numFmtId="204" formatCode="#.###\ ##0\ \ "/>
    <numFmt numFmtId="205" formatCode="#.##\ ##0\ \ "/>
    <numFmt numFmtId="206" formatCode="#.#\ ##0\ \ "/>
    <numFmt numFmtId="207" formatCode="#.\ ##0\ \ "/>
    <numFmt numFmtId="208" formatCode="#.##0\ \ "/>
    <numFmt numFmtId="209" formatCode="#.##\ \ "/>
    <numFmt numFmtId="210" formatCode="#\ ###\ ##\-\ \ "/>
    <numFmt numFmtId="211" formatCode="#\ ###\ ##\-\ "/>
    <numFmt numFmtId="212" formatCode="#\ ###\ ##0,"/>
    <numFmt numFmtId="213" formatCode="0.00000\ %"/>
    <numFmt numFmtId="214" formatCode="#,##0.0"/>
  </numFmts>
  <fonts count="37">
    <font>
      <b/>
      <sz val="12"/>
      <name val="Tms Rmn"/>
      <family val="0"/>
    </font>
    <font>
      <b/>
      <sz val="8"/>
      <name val="Tms Rmn"/>
      <family val="0"/>
    </font>
    <font>
      <b/>
      <sz val="14"/>
      <name val="Helv"/>
      <family val="0"/>
    </font>
    <font>
      <sz val="8"/>
      <name val="Tms Rmn"/>
      <family val="0"/>
    </font>
    <font>
      <sz val="10"/>
      <name val="Helv"/>
      <family val="0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i/>
      <sz val="8"/>
      <name val="Garamond"/>
      <family val="1"/>
    </font>
    <font>
      <i/>
      <sz val="9"/>
      <name val="Garamond"/>
      <family val="1"/>
    </font>
    <font>
      <i/>
      <sz val="10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b/>
      <i/>
      <sz val="10"/>
      <name val="Garamond"/>
      <family val="1"/>
    </font>
    <font>
      <sz val="14"/>
      <name val="Garamond"/>
      <family val="1"/>
    </font>
    <font>
      <sz val="14"/>
      <name val="Century Gothic"/>
      <family val="2"/>
    </font>
    <font>
      <i/>
      <sz val="12"/>
      <name val="Century Gothic"/>
      <family val="2"/>
    </font>
    <font>
      <b/>
      <sz val="9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b/>
      <i/>
      <sz val="8"/>
      <name val="Garamond"/>
      <family val="1"/>
    </font>
    <font>
      <b/>
      <u val="single"/>
      <sz val="9"/>
      <color indexed="12"/>
      <name val="Tms Rmn"/>
      <family val="0"/>
    </font>
    <font>
      <b/>
      <u val="single"/>
      <sz val="9"/>
      <color indexed="36"/>
      <name val="Tms Rmn"/>
      <family val="0"/>
    </font>
    <font>
      <sz val="10"/>
      <color indexed="10"/>
      <name val="Garamond"/>
      <family val="1"/>
    </font>
    <font>
      <sz val="9"/>
      <color indexed="10"/>
      <name val="Garamond"/>
      <family val="1"/>
    </font>
    <font>
      <i/>
      <sz val="9"/>
      <color indexed="10"/>
      <name val="Garamond"/>
      <family val="1"/>
    </font>
    <font>
      <sz val="12"/>
      <color indexed="10"/>
      <name val="Garamond"/>
      <family val="1"/>
    </font>
    <font>
      <sz val="8"/>
      <color indexed="10"/>
      <name val="Garamond"/>
      <family val="1"/>
    </font>
    <font>
      <b/>
      <sz val="9"/>
      <color indexed="10"/>
      <name val="Garamond"/>
      <family val="1"/>
    </font>
    <font>
      <b/>
      <i/>
      <sz val="9"/>
      <name val="Garamond"/>
      <family val="1"/>
    </font>
    <font>
      <b/>
      <sz val="8"/>
      <color indexed="9"/>
      <name val="Tms Rmn"/>
      <family val="0"/>
    </font>
    <font>
      <sz val="8"/>
      <color indexed="9"/>
      <name val="Garamond"/>
      <family val="1"/>
    </font>
    <font>
      <sz val="12"/>
      <color indexed="9"/>
      <name val="Garamond"/>
      <family val="1"/>
    </font>
    <font>
      <b/>
      <u val="single"/>
      <sz val="10"/>
      <name val="Garamond"/>
      <family val="1"/>
    </font>
    <font>
      <b/>
      <sz val="10"/>
      <color indexed="22"/>
      <name val="Garamond"/>
      <family val="1"/>
    </font>
    <font>
      <b/>
      <sz val="10"/>
      <color indexed="10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2" fontId="8" fillId="0" borderId="0" xfId="17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89" fontId="5" fillId="0" borderId="0" xfId="0" applyNumberFormat="1" applyFont="1" applyAlignment="1">
      <alignment/>
    </xf>
    <xf numFmtId="189" fontId="6" fillId="2" borderId="2" xfId="0" applyNumberFormat="1" applyFont="1" applyFill="1" applyBorder="1" applyAlignment="1">
      <alignment horizontal="centerContinuous" vertical="center"/>
    </xf>
    <xf numFmtId="189" fontId="6" fillId="2" borderId="3" xfId="0" applyNumberFormat="1" applyFont="1" applyFill="1" applyBorder="1" applyAlignment="1">
      <alignment horizontal="center" vertical="center"/>
    </xf>
    <xf numFmtId="189" fontId="6" fillId="2" borderId="0" xfId="0" applyNumberFormat="1" applyFont="1" applyFill="1" applyBorder="1" applyAlignment="1">
      <alignment horizontal="center" vertical="center"/>
    </xf>
    <xf numFmtId="189" fontId="10" fillId="2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Alignment="1">
      <alignment/>
    </xf>
    <xf numFmtId="189" fontId="6" fillId="2" borderId="0" xfId="0" applyNumberFormat="1" applyFont="1" applyFill="1" applyBorder="1" applyAlignment="1">
      <alignment horizontal="left" vertical="center"/>
    </xf>
    <xf numFmtId="189" fontId="6" fillId="2" borderId="4" xfId="0" applyNumberFormat="1" applyFont="1" applyFill="1" applyBorder="1" applyAlignment="1">
      <alignment horizontal="center" vertical="center"/>
    </xf>
    <xf numFmtId="189" fontId="10" fillId="2" borderId="4" xfId="0" applyNumberFormat="1" applyFont="1" applyFill="1" applyBorder="1" applyAlignment="1">
      <alignment horizontal="center" vertical="center"/>
    </xf>
    <xf numFmtId="189" fontId="6" fillId="2" borderId="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 wrapText="1"/>
    </xf>
    <xf numFmtId="189" fontId="10" fillId="2" borderId="8" xfId="0" applyNumberFormat="1" applyFont="1" applyFill="1" applyBorder="1" applyAlignment="1">
      <alignment horizontal="center" vertical="center"/>
    </xf>
    <xf numFmtId="189" fontId="6" fillId="2" borderId="8" xfId="0" applyNumberFormat="1" applyFont="1" applyFill="1" applyBorder="1" applyAlignment="1">
      <alignment horizontal="center" vertical="center"/>
    </xf>
    <xf numFmtId="3" fontId="6" fillId="0" borderId="0" xfId="18" applyNumberFormat="1" applyFont="1" applyFill="1" applyBorder="1" applyAlignment="1">
      <alignment vertical="center"/>
    </xf>
    <xf numFmtId="3" fontId="18" fillId="0" borderId="7" xfId="18" applyNumberFormat="1" applyFont="1" applyFill="1" applyBorder="1" applyAlignment="1">
      <alignment vertical="center"/>
    </xf>
    <xf numFmtId="3" fontId="20" fillId="0" borderId="7" xfId="18" applyNumberFormat="1" applyFont="1" applyFill="1" applyBorder="1" applyAlignment="1">
      <alignment vertical="center"/>
    </xf>
    <xf numFmtId="3" fontId="20" fillId="0" borderId="0" xfId="18" applyNumberFormat="1" applyFont="1" applyFill="1" applyBorder="1" applyAlignment="1">
      <alignment vertical="center"/>
    </xf>
    <xf numFmtId="3" fontId="18" fillId="3" borderId="9" xfId="18" applyNumberFormat="1" applyFont="1" applyFill="1" applyBorder="1" applyAlignment="1">
      <alignment vertical="center"/>
    </xf>
    <xf numFmtId="3" fontId="18" fillId="3" borderId="0" xfId="18" applyNumberFormat="1" applyFont="1" applyFill="1" applyBorder="1" applyAlignment="1">
      <alignment vertical="center"/>
    </xf>
    <xf numFmtId="3" fontId="18" fillId="3" borderId="1" xfId="18" applyNumberFormat="1" applyFont="1" applyFill="1" applyBorder="1" applyAlignment="1">
      <alignment vertical="center"/>
    </xf>
    <xf numFmtId="3" fontId="20" fillId="3" borderId="6" xfId="18" applyNumberFormat="1" applyFont="1" applyFill="1" applyBorder="1" applyAlignment="1">
      <alignment vertical="center"/>
    </xf>
    <xf numFmtId="3" fontId="1" fillId="0" borderId="6" xfId="18" applyNumberFormat="1" applyFont="1" applyBorder="1" applyAlignment="1">
      <alignment/>
    </xf>
    <xf numFmtId="3" fontId="18" fillId="0" borderId="10" xfId="18" applyNumberFormat="1" applyFont="1" applyFill="1" applyBorder="1" applyAlignment="1">
      <alignment vertical="center"/>
    </xf>
    <xf numFmtId="3" fontId="18" fillId="0" borderId="11" xfId="18" applyNumberFormat="1" applyFont="1" applyFill="1" applyBorder="1" applyAlignment="1">
      <alignment vertical="center"/>
    </xf>
    <xf numFmtId="3" fontId="6" fillId="0" borderId="4" xfId="18" applyNumberFormat="1" applyFont="1" applyFill="1" applyBorder="1" applyAlignment="1">
      <alignment vertical="center"/>
    </xf>
    <xf numFmtId="3" fontId="6" fillId="0" borderId="8" xfId="18" applyNumberFormat="1" applyFont="1" applyFill="1" applyBorder="1" applyAlignment="1">
      <alignment vertical="center"/>
    </xf>
    <xf numFmtId="3" fontId="20" fillId="0" borderId="10" xfId="18" applyNumberFormat="1" applyFont="1" applyFill="1" applyBorder="1" applyAlignment="1">
      <alignment vertical="center"/>
    </xf>
    <xf numFmtId="3" fontId="20" fillId="0" borderId="11" xfId="18" applyNumberFormat="1" applyFont="1" applyFill="1" applyBorder="1" applyAlignment="1">
      <alignment vertical="center"/>
    </xf>
    <xf numFmtId="3" fontId="20" fillId="0" borderId="4" xfId="18" applyNumberFormat="1" applyFont="1" applyFill="1" applyBorder="1" applyAlignment="1">
      <alignment vertical="center"/>
    </xf>
    <xf numFmtId="3" fontId="20" fillId="0" borderId="8" xfId="18" applyNumberFormat="1" applyFont="1" applyFill="1" applyBorder="1" applyAlignment="1">
      <alignment vertical="center"/>
    </xf>
    <xf numFmtId="3" fontId="18" fillId="3" borderId="12" xfId="18" applyNumberFormat="1" applyFont="1" applyFill="1" applyBorder="1" applyAlignment="1">
      <alignment vertical="center"/>
    </xf>
    <xf numFmtId="3" fontId="18" fillId="3" borderId="13" xfId="18" applyNumberFormat="1" applyFont="1" applyFill="1" applyBorder="1" applyAlignment="1">
      <alignment vertical="center"/>
    </xf>
    <xf numFmtId="3" fontId="18" fillId="3" borderId="4" xfId="18" applyNumberFormat="1" applyFont="1" applyFill="1" applyBorder="1" applyAlignment="1">
      <alignment vertical="center"/>
    </xf>
    <xf numFmtId="3" fontId="18" fillId="3" borderId="8" xfId="18" applyNumberFormat="1" applyFont="1" applyFill="1" applyBorder="1" applyAlignment="1">
      <alignment vertical="center"/>
    </xf>
    <xf numFmtId="3" fontId="18" fillId="3" borderId="14" xfId="18" applyNumberFormat="1" applyFont="1" applyFill="1" applyBorder="1" applyAlignment="1">
      <alignment vertical="center"/>
    </xf>
    <xf numFmtId="3" fontId="18" fillId="3" borderId="15" xfId="18" applyNumberFormat="1" applyFont="1" applyFill="1" applyBorder="1" applyAlignment="1">
      <alignment vertical="center"/>
    </xf>
    <xf numFmtId="3" fontId="18" fillId="3" borderId="16" xfId="18" applyNumberFormat="1" applyFont="1" applyFill="1" applyBorder="1" applyAlignment="1">
      <alignment vertical="center"/>
    </xf>
    <xf numFmtId="3" fontId="20" fillId="3" borderId="17" xfId="18" applyNumberFormat="1" applyFont="1" applyFill="1" applyBorder="1" applyAlignment="1">
      <alignment vertical="center"/>
    </xf>
    <xf numFmtId="3" fontId="20" fillId="3" borderId="18" xfId="18" applyNumberFormat="1" applyFont="1" applyFill="1" applyBorder="1" applyAlignment="1">
      <alignment vertical="center"/>
    </xf>
    <xf numFmtId="3" fontId="1" fillId="0" borderId="18" xfId="18" applyNumberFormat="1" applyFont="1" applyBorder="1" applyAlignment="1">
      <alignment/>
    </xf>
    <xf numFmtId="3" fontId="1" fillId="0" borderId="18" xfId="18" applyNumberFormat="1" applyFont="1" applyFill="1" applyBorder="1" applyAlignment="1">
      <alignment/>
    </xf>
    <xf numFmtId="182" fontId="25" fillId="0" borderId="13" xfId="0" applyNumberFormat="1" applyFont="1" applyFill="1" applyBorder="1" applyAlignment="1">
      <alignment horizontal="center" vertical="center"/>
    </xf>
    <xf numFmtId="182" fontId="27" fillId="0" borderId="0" xfId="0" applyNumberFormat="1" applyFont="1" applyAlignment="1">
      <alignment/>
    </xf>
    <xf numFmtId="182" fontId="28" fillId="0" borderId="0" xfId="0" applyNumberFormat="1" applyFont="1" applyAlignment="1">
      <alignment/>
    </xf>
    <xf numFmtId="182" fontId="25" fillId="3" borderId="1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82" fontId="28" fillId="0" borderId="0" xfId="17" applyNumberFormat="1" applyFont="1" applyAlignment="1">
      <alignment/>
    </xf>
    <xf numFmtId="0" fontId="6" fillId="0" borderId="0" xfId="0" applyFont="1" applyFill="1" applyBorder="1" applyAlignment="1">
      <alignment vertical="center"/>
    </xf>
    <xf numFmtId="182" fontId="25" fillId="3" borderId="4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8" fillId="3" borderId="14" xfId="0" applyFont="1" applyFill="1" applyBorder="1" applyAlignment="1">
      <alignment vertical="center"/>
    </xf>
    <xf numFmtId="0" fontId="18" fillId="3" borderId="14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/>
    </xf>
    <xf numFmtId="182" fontId="26" fillId="2" borderId="19" xfId="0" applyNumberFormat="1" applyFont="1" applyFill="1" applyBorder="1" applyAlignment="1">
      <alignment horizontal="centerContinuous" vertical="center"/>
    </xf>
    <xf numFmtId="182" fontId="25" fillId="2" borderId="20" xfId="0" applyNumberFormat="1" applyFont="1" applyFill="1" applyBorder="1" applyAlignment="1">
      <alignment horizontal="center" vertical="center"/>
    </xf>
    <xf numFmtId="0" fontId="25" fillId="2" borderId="8" xfId="0" applyNumberFormat="1" applyFont="1" applyFill="1" applyBorder="1" applyAlignment="1">
      <alignment horizontal="center" vertical="center"/>
    </xf>
    <xf numFmtId="182" fontId="26" fillId="2" borderId="8" xfId="0" applyNumberFormat="1" applyFont="1" applyFill="1" applyBorder="1" applyAlignment="1">
      <alignment horizontal="center" vertical="center"/>
    </xf>
    <xf numFmtId="0" fontId="26" fillId="2" borderId="8" xfId="0" applyNumberFormat="1" applyFont="1" applyFill="1" applyBorder="1" applyAlignment="1">
      <alignment horizontal="center" vertical="center"/>
    </xf>
    <xf numFmtId="182" fontId="25" fillId="0" borderId="11" xfId="0" applyNumberFormat="1" applyFont="1" applyFill="1" applyBorder="1" applyAlignment="1">
      <alignment horizontal="center" vertical="center"/>
    </xf>
    <xf numFmtId="182" fontId="25" fillId="0" borderId="8" xfId="0" applyNumberFormat="1" applyFont="1" applyFill="1" applyBorder="1" applyAlignment="1">
      <alignment horizontal="center" vertical="center"/>
    </xf>
    <xf numFmtId="182" fontId="25" fillId="0" borderId="15" xfId="0" applyNumberFormat="1" applyFont="1" applyFill="1" applyBorder="1" applyAlignment="1">
      <alignment horizontal="center" vertical="center"/>
    </xf>
    <xf numFmtId="182" fontId="25" fillId="0" borderId="1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89" fontId="10" fillId="2" borderId="19" xfId="0" applyNumberFormat="1" applyFont="1" applyFill="1" applyBorder="1" applyAlignment="1">
      <alignment horizontal="centerContinuous" vertical="center"/>
    </xf>
    <xf numFmtId="189" fontId="6" fillId="2" borderId="20" xfId="0" applyNumberFormat="1" applyFont="1" applyFill="1" applyBorder="1" applyAlignment="1">
      <alignment horizontal="center" vertical="center"/>
    </xf>
    <xf numFmtId="3" fontId="6" fillId="0" borderId="8" xfId="18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7" xfId="0" applyFont="1" applyFill="1" applyBorder="1" applyAlignment="1">
      <alignment vertical="center"/>
    </xf>
    <xf numFmtId="3" fontId="18" fillId="3" borderId="22" xfId="18" applyNumberFormat="1" applyFont="1" applyFill="1" applyBorder="1" applyAlignment="1">
      <alignment vertical="center"/>
    </xf>
    <xf numFmtId="0" fontId="25" fillId="2" borderId="19" xfId="0" applyFont="1" applyFill="1" applyBorder="1" applyAlignment="1">
      <alignment horizontal="centerContinuous" vertical="center"/>
    </xf>
    <xf numFmtId="0" fontId="26" fillId="2" borderId="19" xfId="0" applyNumberFormat="1" applyFont="1" applyFill="1" applyBorder="1" applyAlignment="1">
      <alignment horizontal="center" vertical="center"/>
    </xf>
    <xf numFmtId="201" fontId="25" fillId="0" borderId="8" xfId="0" applyNumberFormat="1" applyFont="1" applyFill="1" applyBorder="1" applyAlignment="1">
      <alignment horizontal="center" vertical="center"/>
    </xf>
    <xf numFmtId="201" fontId="25" fillId="0" borderId="15" xfId="0" applyNumberFormat="1" applyFont="1" applyFill="1" applyBorder="1" applyAlignment="1">
      <alignment horizontal="center" vertical="center"/>
    </xf>
    <xf numFmtId="182" fontId="28" fillId="0" borderId="8" xfId="0" applyNumberFormat="1" applyFont="1" applyFill="1" applyBorder="1" applyAlignment="1">
      <alignment horizontal="center" vertical="center"/>
    </xf>
    <xf numFmtId="182" fontId="29" fillId="3" borderId="13" xfId="0" applyNumberFormat="1" applyFont="1" applyFill="1" applyBorder="1" applyAlignment="1">
      <alignment horizontal="center" vertical="center"/>
    </xf>
    <xf numFmtId="182" fontId="25" fillId="3" borderId="8" xfId="0" applyNumberFormat="1" applyFont="1" applyFill="1" applyBorder="1" applyAlignment="1">
      <alignment horizontal="center" vertical="center"/>
    </xf>
    <xf numFmtId="182" fontId="29" fillId="3" borderId="16" xfId="0" applyNumberFormat="1" applyFont="1" applyFill="1" applyBorder="1" applyAlignment="1">
      <alignment horizontal="center" vertical="center"/>
    </xf>
    <xf numFmtId="182" fontId="25" fillId="3" borderId="15" xfId="0" applyNumberFormat="1" applyFont="1" applyFill="1" applyBorder="1" applyAlignment="1">
      <alignment horizontal="center" vertical="center"/>
    </xf>
    <xf numFmtId="182" fontId="25" fillId="3" borderId="18" xfId="0" applyNumberFormat="1" applyFont="1" applyFill="1" applyBorder="1" applyAlignment="1">
      <alignment horizontal="center" vertical="center"/>
    </xf>
    <xf numFmtId="182" fontId="25" fillId="0" borderId="21" xfId="0" applyNumberFormat="1" applyFont="1" applyFill="1" applyBorder="1" applyAlignment="1">
      <alignment horizontal="center" vertical="center"/>
    </xf>
    <xf numFmtId="3" fontId="1" fillId="0" borderId="21" xfId="18" applyNumberFormat="1" applyFont="1" applyBorder="1" applyAlignment="1">
      <alignment/>
    </xf>
    <xf numFmtId="3" fontId="1" fillId="0" borderId="23" xfId="18" applyNumberFormat="1" applyFont="1" applyBorder="1" applyAlignment="1">
      <alignment/>
    </xf>
    <xf numFmtId="185" fontId="18" fillId="0" borderId="11" xfId="0" applyNumberFormat="1" applyFont="1" applyFill="1" applyBorder="1" applyAlignment="1">
      <alignment vertical="center"/>
    </xf>
    <xf numFmtId="185" fontId="6" fillId="0" borderId="8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18" fillId="3" borderId="13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8" fillId="3" borderId="16" xfId="0" applyFont="1" applyFill="1" applyBorder="1" applyAlignment="1">
      <alignment vertical="center"/>
    </xf>
    <xf numFmtId="0" fontId="18" fillId="3" borderId="16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3" fontId="20" fillId="0" borderId="21" xfId="18" applyNumberFormat="1" applyFont="1" applyFill="1" applyBorder="1" applyAlignment="1">
      <alignment vertical="center"/>
    </xf>
    <xf numFmtId="0" fontId="18" fillId="3" borderId="4" xfId="0" applyFont="1" applyFill="1" applyBorder="1" applyAlignment="1">
      <alignment vertical="center"/>
    </xf>
    <xf numFmtId="3" fontId="7" fillId="3" borderId="8" xfId="18" applyNumberFormat="1" applyFont="1" applyFill="1" applyBorder="1" applyAlignment="1">
      <alignment vertical="center"/>
    </xf>
    <xf numFmtId="3" fontId="18" fillId="3" borderId="18" xfId="18" applyNumberFormat="1" applyFont="1" applyFill="1" applyBorder="1" applyAlignment="1">
      <alignment vertical="center"/>
    </xf>
    <xf numFmtId="0" fontId="24" fillId="3" borderId="13" xfId="0" applyFont="1" applyFill="1" applyBorder="1" applyAlignment="1">
      <alignment vertical="center"/>
    </xf>
    <xf numFmtId="3" fontId="7" fillId="3" borderId="0" xfId="18" applyNumberFormat="1" applyFont="1" applyFill="1" applyBorder="1" applyAlignment="1">
      <alignment vertical="center"/>
    </xf>
    <xf numFmtId="0" fontId="24" fillId="3" borderId="8" xfId="0" applyFont="1" applyFill="1" applyBorder="1" applyAlignment="1">
      <alignment vertical="center"/>
    </xf>
    <xf numFmtId="3" fontId="7" fillId="3" borderId="13" xfId="18" applyNumberFormat="1" applyFont="1" applyFill="1" applyBorder="1" applyAlignment="1">
      <alignment vertical="center"/>
    </xf>
    <xf numFmtId="0" fontId="18" fillId="3" borderId="13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/>
    </xf>
    <xf numFmtId="0" fontId="10" fillId="3" borderId="15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185" fontId="6" fillId="0" borderId="13" xfId="0" applyNumberFormat="1" applyFont="1" applyFill="1" applyBorder="1" applyAlignment="1">
      <alignment vertical="center"/>
    </xf>
    <xf numFmtId="3" fontId="6" fillId="0" borderId="13" xfId="18" applyNumberFormat="1" applyFont="1" applyFill="1" applyBorder="1" applyAlignment="1">
      <alignment vertical="center"/>
    </xf>
    <xf numFmtId="189" fontId="10" fillId="2" borderId="2" xfId="0" applyNumberFormat="1" applyFont="1" applyFill="1" applyBorder="1" applyAlignment="1">
      <alignment horizontal="centerContinuous" vertical="center"/>
    </xf>
    <xf numFmtId="3" fontId="6" fillId="0" borderId="18" xfId="18" applyNumberFormat="1" applyFont="1" applyFill="1" applyBorder="1" applyAlignment="1">
      <alignment vertical="center"/>
    </xf>
    <xf numFmtId="189" fontId="6" fillId="2" borderId="25" xfId="0" applyNumberFormat="1" applyFont="1" applyFill="1" applyBorder="1" applyAlignment="1">
      <alignment horizontal="left" vertical="center"/>
    </xf>
    <xf numFmtId="189" fontId="6" fillId="2" borderId="26" xfId="0" applyNumberFormat="1" applyFont="1" applyFill="1" applyBorder="1" applyAlignment="1">
      <alignment horizontal="center" vertical="center"/>
    </xf>
    <xf numFmtId="3" fontId="18" fillId="3" borderId="10" xfId="18" applyNumberFormat="1" applyFont="1" applyFill="1" applyBorder="1" applyAlignment="1">
      <alignment vertical="center"/>
    </xf>
    <xf numFmtId="189" fontId="5" fillId="3" borderId="0" xfId="0" applyNumberFormat="1" applyFont="1" applyFill="1" applyAlignment="1">
      <alignment/>
    </xf>
    <xf numFmtId="3" fontId="18" fillId="3" borderId="11" xfId="18" applyNumberFormat="1" applyFont="1" applyFill="1" applyBorder="1" applyAlignment="1">
      <alignment vertical="center"/>
    </xf>
    <xf numFmtId="3" fontId="6" fillId="3" borderId="8" xfId="18" applyNumberFormat="1" applyFont="1" applyFill="1" applyBorder="1" applyAlignment="1">
      <alignment vertical="center"/>
    </xf>
    <xf numFmtId="3" fontId="20" fillId="3" borderId="11" xfId="18" applyNumberFormat="1" applyFont="1" applyFill="1" applyBorder="1" applyAlignment="1">
      <alignment vertical="center"/>
    </xf>
    <xf numFmtId="3" fontId="20" fillId="3" borderId="8" xfId="18" applyNumberFormat="1" applyFont="1" applyFill="1" applyBorder="1" applyAlignment="1">
      <alignment vertical="center"/>
    </xf>
    <xf numFmtId="3" fontId="6" fillId="3" borderId="13" xfId="18" applyNumberFormat="1" applyFont="1" applyFill="1" applyBorder="1" applyAlignment="1">
      <alignment vertical="center"/>
    </xf>
    <xf numFmtId="41" fontId="5" fillId="3" borderId="0" xfId="0" applyNumberFormat="1" applyFont="1" applyFill="1" applyAlignment="1">
      <alignment/>
    </xf>
    <xf numFmtId="3" fontId="20" fillId="0" borderId="18" xfId="18" applyNumberFormat="1" applyFont="1" applyFill="1" applyBorder="1" applyAlignment="1">
      <alignment vertical="center"/>
    </xf>
    <xf numFmtId="3" fontId="7" fillId="0" borderId="16" xfId="18" applyNumberFormat="1" applyFont="1" applyFill="1" applyBorder="1" applyAlignment="1">
      <alignment vertical="center"/>
    </xf>
    <xf numFmtId="3" fontId="1" fillId="0" borderId="21" xfId="18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89" fontId="5" fillId="0" borderId="0" xfId="0" applyNumberFormat="1" applyFont="1" applyFill="1" applyAlignment="1">
      <alignment/>
    </xf>
    <xf numFmtId="41" fontId="6" fillId="0" borderId="4" xfId="0" applyNumberFormat="1" applyFont="1" applyFill="1" applyBorder="1" applyAlignment="1">
      <alignment horizontal="center" vertical="center"/>
    </xf>
    <xf numFmtId="3" fontId="6" fillId="3" borderId="4" xfId="18" applyNumberFormat="1" applyFont="1" applyFill="1" applyBorder="1" applyAlignment="1">
      <alignment vertical="center"/>
    </xf>
    <xf numFmtId="3" fontId="6" fillId="3" borderId="4" xfId="18" applyNumberFormat="1" applyFont="1" applyFill="1" applyBorder="1" applyAlignment="1">
      <alignment horizontal="right" vertical="center"/>
    </xf>
    <xf numFmtId="3" fontId="20" fillId="3" borderId="10" xfId="18" applyNumberFormat="1" applyFont="1" applyFill="1" applyBorder="1" applyAlignment="1">
      <alignment vertical="center"/>
    </xf>
    <xf numFmtId="3" fontId="20" fillId="3" borderId="4" xfId="18" applyNumberFormat="1" applyFont="1" applyFill="1" applyBorder="1" applyAlignment="1">
      <alignment vertical="center"/>
    </xf>
    <xf numFmtId="3" fontId="6" fillId="3" borderId="18" xfId="18" applyNumberFormat="1" applyFont="1" applyFill="1" applyBorder="1" applyAlignment="1">
      <alignment vertical="center"/>
    </xf>
    <xf numFmtId="189" fontId="10" fillId="3" borderId="0" xfId="0" applyNumberFormat="1" applyFont="1" applyFill="1" applyBorder="1" applyAlignment="1">
      <alignment horizontal="center" vertical="center"/>
    </xf>
    <xf numFmtId="189" fontId="10" fillId="3" borderId="22" xfId="0" applyNumberFormat="1" applyFont="1" applyFill="1" applyBorder="1" applyAlignment="1">
      <alignment horizontal="center" vertical="center"/>
    </xf>
    <xf numFmtId="189" fontId="6" fillId="3" borderId="22" xfId="0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>
      <alignment/>
    </xf>
    <xf numFmtId="3" fontId="20" fillId="0" borderId="17" xfId="18" applyNumberFormat="1" applyFont="1" applyFill="1" applyBorder="1" applyAlignment="1">
      <alignment vertical="center"/>
    </xf>
    <xf numFmtId="3" fontId="7" fillId="0" borderId="14" xfId="18" applyNumberFormat="1" applyFont="1" applyFill="1" applyBorder="1" applyAlignment="1">
      <alignment vertical="center"/>
    </xf>
    <xf numFmtId="3" fontId="20" fillId="0" borderId="6" xfId="18" applyNumberFormat="1" applyFont="1" applyFill="1" applyBorder="1" applyAlignment="1">
      <alignment vertical="center"/>
    </xf>
    <xf numFmtId="3" fontId="1" fillId="0" borderId="23" xfId="18" applyNumberFormat="1" applyFont="1" applyFill="1" applyBorder="1" applyAlignment="1">
      <alignment/>
    </xf>
    <xf numFmtId="41" fontId="6" fillId="4" borderId="4" xfId="0" applyNumberFormat="1" applyFont="1" applyFill="1" applyBorder="1" applyAlignment="1">
      <alignment horizontal="center" vertical="center"/>
    </xf>
    <xf numFmtId="189" fontId="6" fillId="4" borderId="4" xfId="0" applyNumberFormat="1" applyFont="1" applyFill="1" applyBorder="1" applyAlignment="1">
      <alignment horizontal="center" vertical="center"/>
    </xf>
    <xf numFmtId="182" fontId="25" fillId="4" borderId="8" xfId="0" applyNumberFormat="1" applyFont="1" applyFill="1" applyBorder="1" applyAlignment="1">
      <alignment horizontal="center" vertical="center"/>
    </xf>
    <xf numFmtId="41" fontId="6" fillId="4" borderId="4" xfId="0" applyNumberFormat="1" applyFont="1" applyFill="1" applyBorder="1" applyAlignment="1">
      <alignment horizontal="center" vertical="center" wrapText="1"/>
    </xf>
    <xf numFmtId="41" fontId="10" fillId="4" borderId="4" xfId="0" applyNumberFormat="1" applyFont="1" applyFill="1" applyBorder="1" applyAlignment="1">
      <alignment horizontal="center" vertical="center"/>
    </xf>
    <xf numFmtId="189" fontId="10" fillId="4" borderId="4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8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7" fillId="4" borderId="3" xfId="0" applyNumberFormat="1" applyFont="1" applyFill="1" applyBorder="1" applyAlignment="1">
      <alignment horizontal="center" vertical="center" wrapText="1"/>
    </xf>
    <xf numFmtId="189" fontId="7" fillId="4" borderId="20" xfId="0" applyNumberFormat="1" applyFont="1" applyFill="1" applyBorder="1" applyAlignment="1">
      <alignment horizontal="centerContinuous" vertical="center"/>
    </xf>
    <xf numFmtId="3" fontId="18" fillId="4" borderId="11" xfId="18" applyNumberFormat="1" applyFont="1" applyFill="1" applyBorder="1" applyAlignment="1">
      <alignment vertical="center"/>
    </xf>
    <xf numFmtId="3" fontId="6" fillId="4" borderId="8" xfId="18" applyNumberFormat="1" applyFont="1" applyFill="1" applyBorder="1" applyAlignment="1">
      <alignment vertical="center"/>
    </xf>
    <xf numFmtId="3" fontId="6" fillId="4" borderId="25" xfId="18" applyNumberFormat="1" applyFont="1" applyFill="1" applyBorder="1" applyAlignment="1">
      <alignment vertical="center"/>
    </xf>
    <xf numFmtId="3" fontId="20" fillId="4" borderId="11" xfId="18" applyNumberFormat="1" applyFont="1" applyFill="1" applyBorder="1" applyAlignment="1">
      <alignment vertical="center"/>
    </xf>
    <xf numFmtId="3" fontId="20" fillId="4" borderId="8" xfId="18" applyNumberFormat="1" applyFont="1" applyFill="1" applyBorder="1" applyAlignment="1">
      <alignment vertical="center"/>
    </xf>
    <xf numFmtId="3" fontId="18" fillId="4" borderId="13" xfId="18" applyNumberFormat="1" applyFont="1" applyFill="1" applyBorder="1" applyAlignment="1">
      <alignment vertical="center"/>
    </xf>
    <xf numFmtId="3" fontId="18" fillId="4" borderId="8" xfId="18" applyNumberFormat="1" applyFont="1" applyFill="1" applyBorder="1" applyAlignment="1">
      <alignment vertical="center"/>
    </xf>
    <xf numFmtId="3" fontId="18" fillId="4" borderId="16" xfId="18" applyNumberFormat="1" applyFont="1" applyFill="1" applyBorder="1" applyAlignment="1">
      <alignment vertical="center"/>
    </xf>
    <xf numFmtId="3" fontId="18" fillId="4" borderId="15" xfId="18" applyNumberFormat="1" applyFont="1" applyFill="1" applyBorder="1" applyAlignment="1">
      <alignment vertical="center"/>
    </xf>
    <xf numFmtId="3" fontId="18" fillId="4" borderId="18" xfId="18" applyNumberFormat="1" applyFont="1" applyFill="1" applyBorder="1" applyAlignment="1">
      <alignment vertical="center"/>
    </xf>
    <xf numFmtId="3" fontId="19" fillId="4" borderId="8" xfId="18" applyNumberFormat="1" applyFont="1" applyFill="1" applyBorder="1" applyAlignment="1">
      <alignment vertical="center"/>
    </xf>
    <xf numFmtId="3" fontId="20" fillId="4" borderId="18" xfId="18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/>
    </xf>
    <xf numFmtId="3" fontId="7" fillId="0" borderId="1" xfId="18" applyNumberFormat="1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41" fontId="19" fillId="0" borderId="16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82" fontId="25" fillId="0" borderId="17" xfId="0" applyNumberFormat="1" applyFont="1" applyFill="1" applyBorder="1" applyAlignment="1">
      <alignment horizontal="center" vertical="center"/>
    </xf>
    <xf numFmtId="182" fontId="25" fillId="0" borderId="18" xfId="0" applyNumberFormat="1" applyFont="1" applyFill="1" applyBorder="1" applyAlignment="1">
      <alignment horizontal="center" vertical="center"/>
    </xf>
    <xf numFmtId="41" fontId="18" fillId="0" borderId="18" xfId="0" applyNumberFormat="1" applyFont="1" applyFill="1" applyBorder="1" applyAlignment="1">
      <alignment horizontal="center" vertical="center"/>
    </xf>
    <xf numFmtId="3" fontId="31" fillId="0" borderId="18" xfId="18" applyNumberFormat="1" applyFont="1" applyFill="1" applyBorder="1" applyAlignment="1">
      <alignment/>
    </xf>
    <xf numFmtId="189" fontId="32" fillId="0" borderId="0" xfId="0" applyNumberFormat="1" applyFont="1" applyFill="1" applyAlignment="1">
      <alignment/>
    </xf>
    <xf numFmtId="41" fontId="32" fillId="0" borderId="0" xfId="0" applyNumberFormat="1" applyFont="1" applyFill="1" applyAlignment="1">
      <alignment/>
    </xf>
    <xf numFmtId="189" fontId="33" fillId="0" borderId="0" xfId="0" applyNumberFormat="1" applyFont="1" applyFill="1" applyAlignment="1">
      <alignment/>
    </xf>
    <xf numFmtId="41" fontId="33" fillId="0" borderId="0" xfId="0" applyNumberFormat="1" applyFont="1" applyFill="1" applyAlignment="1">
      <alignment/>
    </xf>
    <xf numFmtId="41" fontId="18" fillId="4" borderId="13" xfId="0" applyNumberFormat="1" applyFont="1" applyFill="1" applyBorder="1" applyAlignment="1">
      <alignment horizontal="center" vertical="center"/>
    </xf>
    <xf numFmtId="3" fontId="18" fillId="4" borderId="12" xfId="18" applyNumberFormat="1" applyFont="1" applyFill="1" applyBorder="1" applyAlignment="1">
      <alignment vertical="center"/>
    </xf>
    <xf numFmtId="41" fontId="18" fillId="4" borderId="8" xfId="0" applyNumberFormat="1" applyFont="1" applyFill="1" applyBorder="1" applyAlignment="1">
      <alignment horizontal="center" vertical="center"/>
    </xf>
    <xf numFmtId="3" fontId="18" fillId="4" borderId="4" xfId="18" applyNumberFormat="1" applyFont="1" applyFill="1" applyBorder="1" applyAlignment="1">
      <alignment vertical="center"/>
    </xf>
    <xf numFmtId="41" fontId="18" fillId="4" borderId="16" xfId="0" applyNumberFormat="1" applyFont="1" applyFill="1" applyBorder="1" applyAlignment="1">
      <alignment horizontal="center" vertical="center"/>
    </xf>
    <xf numFmtId="3" fontId="18" fillId="4" borderId="14" xfId="18" applyNumberFormat="1" applyFont="1" applyFill="1" applyBorder="1" applyAlignment="1">
      <alignment vertical="center"/>
    </xf>
    <xf numFmtId="3" fontId="7" fillId="4" borderId="13" xfId="18" applyNumberFormat="1" applyFont="1" applyFill="1" applyBorder="1" applyAlignment="1">
      <alignment vertical="center"/>
    </xf>
    <xf numFmtId="41" fontId="19" fillId="4" borderId="13" xfId="0" applyNumberFormat="1" applyFont="1" applyFill="1" applyBorder="1" applyAlignment="1">
      <alignment vertical="center"/>
    </xf>
    <xf numFmtId="3" fontId="7" fillId="4" borderId="8" xfId="18" applyNumberFormat="1" applyFont="1" applyFill="1" applyBorder="1" applyAlignment="1">
      <alignment vertical="center"/>
    </xf>
    <xf numFmtId="3" fontId="19" fillId="0" borderId="16" xfId="18" applyNumberFormat="1" applyFont="1" applyFill="1" applyBorder="1" applyAlignment="1">
      <alignment vertical="center"/>
    </xf>
    <xf numFmtId="182" fontId="25" fillId="4" borderId="13" xfId="0" applyNumberFormat="1" applyFont="1" applyFill="1" applyBorder="1" applyAlignment="1">
      <alignment horizontal="center" vertical="center"/>
    </xf>
    <xf numFmtId="182" fontId="25" fillId="4" borderId="16" xfId="0" applyNumberFormat="1" applyFont="1" applyFill="1" applyBorder="1" applyAlignment="1">
      <alignment horizontal="center" vertical="center"/>
    </xf>
    <xf numFmtId="182" fontId="25" fillId="4" borderId="18" xfId="0" applyNumberFormat="1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185" fontId="6" fillId="0" borderId="20" xfId="0" applyNumberFormat="1" applyFont="1" applyFill="1" applyBorder="1" applyAlignment="1">
      <alignment horizontal="center" vertical="center"/>
    </xf>
    <xf numFmtId="185" fontId="6" fillId="0" borderId="8" xfId="0" applyNumberFormat="1" applyFont="1" applyFill="1" applyBorder="1" applyAlignment="1">
      <alignment horizontal="center" vertical="center"/>
    </xf>
    <xf numFmtId="185" fontId="10" fillId="0" borderId="8" xfId="0" applyNumberFormat="1" applyFont="1" applyFill="1" applyBorder="1" applyAlignment="1">
      <alignment horizontal="center" vertical="center"/>
    </xf>
    <xf numFmtId="182" fontId="25" fillId="4" borderId="11" xfId="0" applyNumberFormat="1" applyFont="1" applyFill="1" applyBorder="1" applyAlignment="1">
      <alignment horizontal="center" vertical="center"/>
    </xf>
    <xf numFmtId="189" fontId="6" fillId="2" borderId="8" xfId="0" applyNumberFormat="1" applyFont="1" applyFill="1" applyBorder="1" applyAlignment="1">
      <alignment horizontal="centerContinuous" vertical="center"/>
    </xf>
    <xf numFmtId="182" fontId="25" fillId="2" borderId="8" xfId="0" applyNumberFormat="1" applyFont="1" applyFill="1" applyBorder="1" applyAlignment="1">
      <alignment horizontal="centerContinuous" vertical="center"/>
    </xf>
    <xf numFmtId="189" fontId="6" fillId="2" borderId="13" xfId="0" applyNumberFormat="1" applyFont="1" applyFill="1" applyBorder="1" applyAlignment="1">
      <alignment horizontal="centerContinuous" vertical="center"/>
    </xf>
    <xf numFmtId="0" fontId="25" fillId="2" borderId="13" xfId="0" applyFont="1" applyFill="1" applyBorder="1" applyAlignment="1">
      <alignment horizontal="centerContinuous" vertical="center"/>
    </xf>
    <xf numFmtId="189" fontId="6" fillId="2" borderId="13" xfId="0" applyNumberFormat="1" applyFont="1" applyFill="1" applyBorder="1" applyAlignment="1">
      <alignment horizontal="left" vertical="center"/>
    </xf>
    <xf numFmtId="189" fontId="19" fillId="3" borderId="27" xfId="0" applyNumberFormat="1" applyFont="1" applyFill="1" applyBorder="1" applyAlignment="1">
      <alignment horizontal="center"/>
    </xf>
    <xf numFmtId="189" fontId="7" fillId="4" borderId="28" xfId="0" applyNumberFormat="1" applyFont="1" applyFill="1" applyBorder="1" applyAlignment="1">
      <alignment horizontal="center" vertical="center"/>
    </xf>
    <xf numFmtId="189" fontId="18" fillId="3" borderId="29" xfId="0" applyNumberFormat="1" applyFont="1" applyFill="1" applyBorder="1" applyAlignment="1">
      <alignment horizontal="center" vertical="center" wrapText="1"/>
    </xf>
    <xf numFmtId="189" fontId="6" fillId="4" borderId="30" xfId="0" applyNumberFormat="1" applyFont="1" applyFill="1" applyBorder="1" applyAlignment="1">
      <alignment horizontal="center" vertical="center"/>
    </xf>
    <xf numFmtId="189" fontId="18" fillId="3" borderId="29" xfId="0" applyNumberFormat="1" applyFont="1" applyFill="1" applyBorder="1" applyAlignment="1">
      <alignment horizontal="center" vertical="center"/>
    </xf>
    <xf numFmtId="189" fontId="30" fillId="3" borderId="31" xfId="0" applyNumberFormat="1" applyFont="1" applyFill="1" applyBorder="1" applyAlignment="1">
      <alignment horizontal="center" vertical="center"/>
    </xf>
    <xf numFmtId="189" fontId="30" fillId="3" borderId="29" xfId="0" applyNumberFormat="1" applyFont="1" applyFill="1" applyBorder="1" applyAlignment="1">
      <alignment horizontal="center" vertical="center"/>
    </xf>
    <xf numFmtId="189" fontId="30" fillId="3" borderId="32" xfId="0" applyNumberFormat="1" applyFont="1" applyFill="1" applyBorder="1" applyAlignment="1">
      <alignment horizontal="center" vertical="center"/>
    </xf>
    <xf numFmtId="189" fontId="6" fillId="4" borderId="33" xfId="0" applyNumberFormat="1" applyFont="1" applyFill="1" applyBorder="1" applyAlignment="1">
      <alignment horizontal="center" vertical="center"/>
    </xf>
    <xf numFmtId="189" fontId="6" fillId="2" borderId="34" xfId="0" applyNumberFormat="1" applyFont="1" applyFill="1" applyBorder="1" applyAlignment="1">
      <alignment horizontal="left" vertical="center"/>
    </xf>
    <xf numFmtId="189" fontId="7" fillId="3" borderId="0" xfId="0" applyNumberFormat="1" applyFont="1" applyFill="1" applyBorder="1" applyAlignment="1">
      <alignment horizontal="center" vertical="center"/>
    </xf>
    <xf numFmtId="189" fontId="6" fillId="2" borderId="35" xfId="0" applyNumberFormat="1" applyFont="1" applyFill="1" applyBorder="1" applyAlignment="1">
      <alignment horizontal="center" vertical="center"/>
    </xf>
    <xf numFmtId="189" fontId="6" fillId="2" borderId="36" xfId="0" applyNumberFormat="1" applyFont="1" applyFill="1" applyBorder="1" applyAlignment="1">
      <alignment horizontal="center" vertical="center"/>
    </xf>
    <xf numFmtId="189" fontId="10" fillId="2" borderId="36" xfId="0" applyNumberFormat="1" applyFont="1" applyFill="1" applyBorder="1" applyAlignment="1">
      <alignment horizontal="center" vertical="center"/>
    </xf>
    <xf numFmtId="189" fontId="10" fillId="2" borderId="37" xfId="0" applyNumberFormat="1" applyFont="1" applyFill="1" applyBorder="1" applyAlignment="1">
      <alignment horizontal="center" vertical="center"/>
    </xf>
    <xf numFmtId="189" fontId="7" fillId="3" borderId="27" xfId="0" applyNumberFormat="1" applyFont="1" applyFill="1" applyBorder="1" applyAlignment="1">
      <alignment horizontal="center" vertical="center"/>
    </xf>
    <xf numFmtId="189" fontId="7" fillId="3" borderId="29" xfId="0" applyNumberFormat="1" applyFont="1" applyFill="1" applyBorder="1" applyAlignment="1">
      <alignment horizontal="center" vertical="center"/>
    </xf>
    <xf numFmtId="189" fontId="10" fillId="2" borderId="38" xfId="0" applyNumberFormat="1" applyFont="1" applyFill="1" applyBorder="1" applyAlignment="1">
      <alignment horizontal="centerContinuous" vertical="center"/>
    </xf>
    <xf numFmtId="189" fontId="7" fillId="3" borderId="31" xfId="0" applyNumberFormat="1" applyFont="1" applyFill="1" applyBorder="1" applyAlignment="1">
      <alignment horizontal="center" vertical="center"/>
    </xf>
    <xf numFmtId="189" fontId="6" fillId="2" borderId="28" xfId="0" applyNumberFormat="1" applyFont="1" applyFill="1" applyBorder="1" applyAlignment="1">
      <alignment horizontal="center" vertical="center"/>
    </xf>
    <xf numFmtId="189" fontId="6" fillId="2" borderId="30" xfId="0" applyNumberFormat="1" applyFont="1" applyFill="1" applyBorder="1" applyAlignment="1">
      <alignment horizontal="center" vertical="center"/>
    </xf>
    <xf numFmtId="189" fontId="10" fillId="2" borderId="30" xfId="0" applyNumberFormat="1" applyFont="1" applyFill="1" applyBorder="1" applyAlignment="1">
      <alignment horizontal="center" vertical="center"/>
    </xf>
    <xf numFmtId="189" fontId="6" fillId="2" borderId="33" xfId="0" applyNumberFormat="1" applyFont="1" applyFill="1" applyBorder="1" applyAlignment="1">
      <alignment horizontal="center" vertical="center"/>
    </xf>
    <xf numFmtId="189" fontId="6" fillId="3" borderId="31" xfId="0" applyNumberFormat="1" applyFont="1" applyFill="1" applyBorder="1" applyAlignment="1">
      <alignment horizontal="center" vertical="center"/>
    </xf>
    <xf numFmtId="189" fontId="6" fillId="2" borderId="39" xfId="0" applyNumberFormat="1" applyFont="1" applyFill="1" applyBorder="1" applyAlignment="1">
      <alignment horizontal="left" vertical="center"/>
    </xf>
    <xf numFmtId="189" fontId="7" fillId="4" borderId="26" xfId="0" applyNumberFormat="1" applyFont="1" applyFill="1" applyBorder="1" applyAlignment="1">
      <alignment horizontal="centerContinuous" vertical="center"/>
    </xf>
    <xf numFmtId="41" fontId="6" fillId="4" borderId="36" xfId="0" applyNumberFormat="1" applyFont="1" applyFill="1" applyBorder="1" applyAlignment="1">
      <alignment horizontal="center" vertical="center"/>
    </xf>
    <xf numFmtId="41" fontId="6" fillId="4" borderId="0" xfId="0" applyNumberFormat="1" applyFont="1" applyFill="1" applyBorder="1" applyAlignment="1">
      <alignment horizontal="center" vertical="center" wrapText="1"/>
    </xf>
    <xf numFmtId="189" fontId="6" fillId="4" borderId="0" xfId="0" applyNumberFormat="1" applyFont="1" applyFill="1" applyBorder="1" applyAlignment="1">
      <alignment horizontal="center" vertical="center"/>
    </xf>
    <xf numFmtId="189" fontId="10" fillId="4" borderId="30" xfId="0" applyNumberFormat="1" applyFont="1" applyFill="1" applyBorder="1" applyAlignment="1">
      <alignment horizontal="center" vertical="center"/>
    </xf>
    <xf numFmtId="189" fontId="10" fillId="4" borderId="0" xfId="0" applyNumberFormat="1" applyFont="1" applyFill="1" applyBorder="1" applyAlignment="1">
      <alignment horizontal="center" vertical="center"/>
    </xf>
    <xf numFmtId="189" fontId="10" fillId="4" borderId="37" xfId="0" applyNumberFormat="1" applyFont="1" applyFill="1" applyBorder="1" applyAlignment="1">
      <alignment horizontal="center" vertical="center"/>
    </xf>
    <xf numFmtId="182" fontId="24" fillId="4" borderId="28" xfId="0" applyNumberFormat="1" applyFont="1" applyFill="1" applyBorder="1" applyAlignment="1">
      <alignment horizontal="center" vertical="center"/>
    </xf>
    <xf numFmtId="182" fontId="25" fillId="4" borderId="30" xfId="0" applyNumberFormat="1" applyFont="1" applyFill="1" applyBorder="1" applyAlignment="1">
      <alignment horizontal="center" vertical="center"/>
    </xf>
    <xf numFmtId="0" fontId="25" fillId="4" borderId="30" xfId="0" applyNumberFormat="1" applyFont="1" applyFill="1" applyBorder="1" applyAlignment="1">
      <alignment horizontal="center" vertical="center"/>
    </xf>
    <xf numFmtId="182" fontId="25" fillId="4" borderId="4" xfId="0" applyNumberFormat="1" applyFont="1" applyFill="1" applyBorder="1" applyAlignment="1">
      <alignment horizontal="center" vertical="center"/>
    </xf>
    <xf numFmtId="182" fontId="26" fillId="4" borderId="30" xfId="0" applyNumberFormat="1" applyFont="1" applyFill="1" applyBorder="1" applyAlignment="1">
      <alignment horizontal="center" vertical="center"/>
    </xf>
    <xf numFmtId="0" fontId="26" fillId="4" borderId="30" xfId="0" applyNumberFormat="1" applyFont="1" applyFill="1" applyBorder="1" applyAlignment="1">
      <alignment horizontal="center" vertical="center"/>
    </xf>
    <xf numFmtId="182" fontId="25" fillId="4" borderId="33" xfId="0" applyNumberFormat="1" applyFont="1" applyFill="1" applyBorder="1" applyAlignment="1">
      <alignment horizontal="center" vertical="center"/>
    </xf>
    <xf numFmtId="189" fontId="6" fillId="2" borderId="30" xfId="0" applyNumberFormat="1" applyFont="1" applyFill="1" applyBorder="1" applyAlignment="1">
      <alignment horizontal="centerContinuous" vertical="center"/>
    </xf>
    <xf numFmtId="189" fontId="6" fillId="2" borderId="0" xfId="0" applyNumberFormat="1" applyFont="1" applyFill="1" applyBorder="1" applyAlignment="1">
      <alignment horizontal="centerContinuous" vertical="center"/>
    </xf>
    <xf numFmtId="189" fontId="19" fillId="4" borderId="27" xfId="0" applyNumberFormat="1" applyFont="1" applyFill="1" applyBorder="1" applyAlignment="1">
      <alignment horizontal="center"/>
    </xf>
    <xf numFmtId="189" fontId="18" fillId="4" borderId="0" xfId="0" applyNumberFormat="1" applyFont="1" applyFill="1" applyBorder="1" applyAlignment="1">
      <alignment horizontal="center" vertical="center"/>
    </xf>
    <xf numFmtId="41" fontId="18" fillId="4" borderId="29" xfId="0" applyNumberFormat="1" applyFont="1" applyFill="1" applyBorder="1" applyAlignment="1">
      <alignment horizontal="center" vertical="center" wrapText="1"/>
    </xf>
    <xf numFmtId="189" fontId="30" fillId="4" borderId="31" xfId="0" applyNumberFormat="1" applyFont="1" applyFill="1" applyBorder="1" applyAlignment="1">
      <alignment horizontal="center" vertical="center"/>
    </xf>
    <xf numFmtId="189" fontId="30" fillId="4" borderId="29" xfId="0" applyNumberFormat="1" applyFont="1" applyFill="1" applyBorder="1" applyAlignment="1">
      <alignment horizontal="center" vertical="center"/>
    </xf>
    <xf numFmtId="189" fontId="30" fillId="4" borderId="0" xfId="0" applyNumberFormat="1" applyFont="1" applyFill="1" applyBorder="1" applyAlignment="1">
      <alignment horizontal="center" vertical="center"/>
    </xf>
    <xf numFmtId="3" fontId="34" fillId="3" borderId="18" xfId="18" applyNumberFormat="1" applyFont="1" applyFill="1" applyBorder="1" applyAlignment="1">
      <alignment vertical="center"/>
    </xf>
    <xf numFmtId="3" fontId="34" fillId="4" borderId="18" xfId="18" applyNumberFormat="1" applyFont="1" applyFill="1" applyBorder="1" applyAlignment="1">
      <alignment vertical="center"/>
    </xf>
    <xf numFmtId="189" fontId="19" fillId="2" borderId="40" xfId="0" applyNumberFormat="1" applyFont="1" applyFill="1" applyBorder="1" applyAlignment="1">
      <alignment horizontal="centerContinuous" vertical="center"/>
    </xf>
    <xf numFmtId="189" fontId="19" fillId="2" borderId="41" xfId="0" applyNumberFormat="1" applyFont="1" applyFill="1" applyBorder="1" applyAlignment="1">
      <alignment horizontal="centerContinuous" vertical="center" wrapText="1"/>
    </xf>
    <xf numFmtId="189" fontId="35" fillId="3" borderId="42" xfId="0" applyNumberFormat="1" applyFont="1" applyFill="1" applyBorder="1" applyAlignment="1">
      <alignment horizontal="centerContinuous" vertical="center" wrapText="1"/>
    </xf>
    <xf numFmtId="189" fontId="19" fillId="2" borderId="43" xfId="0" applyNumberFormat="1" applyFont="1" applyFill="1" applyBorder="1" applyAlignment="1">
      <alignment horizontal="centerContinuous" vertical="center"/>
    </xf>
    <xf numFmtId="189" fontId="19" fillId="2" borderId="3" xfId="0" applyNumberFormat="1" applyFont="1" applyFill="1" applyBorder="1" applyAlignment="1">
      <alignment horizontal="centerContinuous" vertical="center"/>
    </xf>
    <xf numFmtId="0" fontId="36" fillId="2" borderId="20" xfId="0" applyFont="1" applyFill="1" applyBorder="1" applyAlignment="1">
      <alignment horizontal="centerContinuous" vertical="center"/>
    </xf>
    <xf numFmtId="189" fontId="19" fillId="2" borderId="26" xfId="0" applyNumberFormat="1" applyFont="1" applyFill="1" applyBorder="1" applyAlignment="1">
      <alignment horizontal="centerContinuous" vertical="center"/>
    </xf>
    <xf numFmtId="182" fontId="24" fillId="2" borderId="44" xfId="0" applyNumberFormat="1" applyFont="1" applyFill="1" applyBorder="1" applyAlignment="1">
      <alignment horizontal="centerContinuous" vertical="center"/>
    </xf>
    <xf numFmtId="182" fontId="25" fillId="3" borderId="12" xfId="0" applyNumberFormat="1" applyFont="1" applyFill="1" applyBorder="1" applyAlignment="1">
      <alignment horizontal="center" vertical="center"/>
    </xf>
    <xf numFmtId="182" fontId="25" fillId="3" borderId="14" xfId="0" applyNumberFormat="1" applyFont="1" applyFill="1" applyBorder="1" applyAlignment="1">
      <alignment horizontal="center" vertical="center"/>
    </xf>
  </cellXfs>
  <cellStyles count="6">
    <cellStyle name="Normal" xfId="0"/>
    <cellStyle name="Followed Hyperlink" xfId="15"/>
    <cellStyle name="Hyperlink" xfId="16"/>
    <cellStyle name="Percent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</xdr:col>
      <xdr:colOff>0</xdr:colOff>
      <xdr:row>25</xdr:row>
      <xdr:rowOff>47625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485775"/>
          <a:ext cx="1266825" cy="3762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Garamond"/>
              <a:ea typeface="Garamond"/>
              <a:cs typeface="Garamond"/>
            </a:rPr>
            <a:t>Passasjertrafikk. Rute- og chartertrafikk 2009.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
</a:t>
          </a:r>
          <a:r>
            <a:rPr lang="en-US" cap="none" sz="1000" b="0" i="1" u="none" baseline="0">
              <a:latin typeface="Garamond"/>
              <a:ea typeface="Garamond"/>
              <a:cs typeface="Garamond"/>
            </a:rPr>
            <a:t>Passengers, 
Scheduled - and 
Non-scheduled Traffic 2009</a:t>
          </a:r>
          <a:r>
            <a:rPr lang="en-US" cap="none" sz="1100" b="1" i="1" u="none" baseline="0">
              <a:latin typeface="Garamond"/>
              <a:ea typeface="Garamond"/>
              <a:cs typeface="Garamond"/>
            </a:rPr>
            <a:t>
</a:t>
          </a:r>
          <a:r>
            <a:rPr lang="en-US" cap="none" sz="1000" b="1" i="1" u="none" baseline="0">
              <a:latin typeface="Garamond"/>
              <a:ea typeface="Garamond"/>
              <a:cs typeface="Garamond"/>
            </a:rPr>
            <a:t>
</a:t>
          </a:r>
          <a:r>
            <a:rPr lang="en-US" cap="none" sz="1400" b="0" i="0" u="none" baseline="0">
              <a:latin typeface="Garamond"/>
              <a:ea typeface="Garamond"/>
              <a:cs typeface="Garamond"/>
            </a:rPr>
            <a:t>
</a:t>
          </a:r>
          <a:r>
            <a:rPr lang="en-US" cap="none" sz="900" b="0" i="0" u="none" baseline="0">
              <a:latin typeface="Garamond"/>
              <a:ea typeface="Garamond"/>
              <a:cs typeface="Garamond"/>
            </a:rPr>
            <a:t>(Stamlufthavner er satt med store bokstaver)
</a:t>
          </a:r>
          <a:r>
            <a:rPr lang="en-US" cap="none" sz="900" b="0" i="1" u="none" baseline="0">
              <a:latin typeface="Garamond"/>
              <a:ea typeface="Garamond"/>
              <a:cs typeface="Garamond"/>
            </a:rPr>
            <a:t>(Main airports are </a:t>
          </a:r>
          <a:r>
            <a:rPr lang="en-US" cap="none" sz="800" b="0" i="1" u="none" baseline="0">
              <a:latin typeface="Garamond"/>
              <a:ea typeface="Garamond"/>
              <a:cs typeface="Garamond"/>
            </a:rPr>
            <a:t>shown in capital letters)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OSL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MOL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KSU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EVE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BDU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ALF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LKL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KKN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VDB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SOG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FRO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SVG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FDE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SDN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HOV0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RRS0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OSY0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RVK09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BNN0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SSJ0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MQN0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MJF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BGO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RET09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VRY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LKN0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SVJ0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SKN0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NVK09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ANX09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SOJ09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HAA09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HFT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TRD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HVG09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MEH09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BVG09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BJF09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VDS0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VAW0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SKE09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NTB09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OLA09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K\PAXK09\Lu-havn\PK-SRP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BOO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TOS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KRS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HAU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\PAXS\Paxs09\PA-AES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-OSL0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-MOL0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-KSU0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-EVE0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-BDU0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A-ALF0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A-LKL0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A-KKN0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K-VDB0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K-SOG0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K-FRO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-SVG0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K-FDE0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K-SDN0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K-HOV09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-RRS09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K-OSY09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K-RVK09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K-BNN09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K-SSJ09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K-MQN09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K-MJF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-BGO09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K-RET09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K-VRY09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K-LKN09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K-SVJ09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K-SKN09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K-NVK09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K-ANX09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K-SOJ09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K-HAA09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K-HFT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-TRD09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PK-HVG09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K-MEH09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PK-BVG09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K-BJF09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PK-VDS09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PK-VAW09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K-SKE09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PK-NTB09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PK-OLA09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PK-SRP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-BOO0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-TOS0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-KRS0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-HAU0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-AES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7"/>
  <sheetViews>
    <sheetView showGridLines="0" showZeros="0" tabSelected="1" zoomScale="75" zoomScaleNormal="75" workbookViewId="0" topLeftCell="A1">
      <selection activeCell="U60" sqref="U60"/>
    </sheetView>
  </sheetViews>
  <sheetFormatPr defaultColWidth="11.19921875" defaultRowHeight="15.75"/>
  <cols>
    <col min="1" max="1" width="13.296875" style="1" customWidth="1"/>
    <col min="2" max="2" width="20.09765625" style="2" customWidth="1"/>
    <col min="3" max="3" width="11.19921875" style="11" bestFit="1" customWidth="1"/>
    <col min="4" max="4" width="10.3984375" style="58" bestFit="1" customWidth="1"/>
    <col min="5" max="5" width="10.69921875" style="11" bestFit="1" customWidth="1"/>
    <col min="6" max="6" width="10.3984375" style="62" bestFit="1" customWidth="1"/>
    <col min="7" max="7" width="0.3046875" style="11" customWidth="1"/>
    <col min="8" max="8" width="11.296875" style="11" bestFit="1" customWidth="1"/>
    <col min="9" max="9" width="11.19921875" style="150" bestFit="1" customWidth="1"/>
    <col min="10" max="10" width="8.69921875" style="11" bestFit="1" customWidth="1"/>
    <col min="11" max="11" width="10.09765625" style="11" bestFit="1" customWidth="1"/>
    <col min="12" max="12" width="11.296875" style="11" bestFit="1" customWidth="1"/>
    <col min="13" max="13" width="11.8984375" style="150" bestFit="1" customWidth="1"/>
    <col min="14" max="14" width="14.09765625" style="150" customWidth="1"/>
    <col min="15" max="15" width="9.296875" style="139" bestFit="1" customWidth="1"/>
    <col min="16" max="16" width="12.296875" style="145" customWidth="1"/>
    <col min="17" max="17" width="11" style="11" bestFit="1" customWidth="1"/>
    <col min="18" max="18" width="11" style="150" bestFit="1" customWidth="1"/>
    <col min="19" max="19" width="16.19921875" style="11" customWidth="1"/>
    <col min="20" max="20" width="10.3984375" style="58" bestFit="1" customWidth="1"/>
    <col min="21" max="21" width="17.296875" style="2" bestFit="1" customWidth="1"/>
    <col min="22" max="16384" width="11.59765625" style="1" customWidth="1"/>
  </cols>
  <sheetData>
    <row r="1" spans="1:21" ht="18.75" thickBot="1">
      <c r="A1" s="129" t="s">
        <v>96</v>
      </c>
      <c r="B1" s="80"/>
      <c r="C1" s="281" t="s">
        <v>134</v>
      </c>
      <c r="D1" s="285"/>
      <c r="E1" s="282"/>
      <c r="F1" s="283"/>
      <c r="G1" s="282"/>
      <c r="H1" s="284"/>
      <c r="I1" s="244"/>
      <c r="J1" s="278" t="s">
        <v>125</v>
      </c>
      <c r="K1" s="279"/>
      <c r="L1" s="279"/>
      <c r="M1" s="280"/>
      <c r="N1" s="229"/>
      <c r="O1" s="230"/>
      <c r="P1" s="176"/>
      <c r="Q1" s="177"/>
      <c r="R1" s="254"/>
      <c r="S1" s="270"/>
      <c r="T1" s="261"/>
      <c r="U1" s="220"/>
    </row>
    <row r="2" spans="1:21" ht="15.75">
      <c r="A2" s="92" t="s">
        <v>97</v>
      </c>
      <c r="B2" s="81"/>
      <c r="C2" s="224" t="s">
        <v>0</v>
      </c>
      <c r="D2" s="225"/>
      <c r="E2" s="226"/>
      <c r="F2" s="227"/>
      <c r="G2" s="228"/>
      <c r="H2" s="238"/>
      <c r="I2" s="245" t="s">
        <v>118</v>
      </c>
      <c r="J2" s="268" t="s">
        <v>1</v>
      </c>
      <c r="K2" s="269"/>
      <c r="L2" s="136"/>
      <c r="M2" s="252" t="s">
        <v>118</v>
      </c>
      <c r="N2" s="231" t="s">
        <v>118</v>
      </c>
      <c r="O2" s="232" t="s">
        <v>122</v>
      </c>
      <c r="P2" s="165" t="s">
        <v>119</v>
      </c>
      <c r="Q2" s="166" t="s">
        <v>122</v>
      </c>
      <c r="R2" s="255" t="s">
        <v>120</v>
      </c>
      <c r="S2" s="271" t="s">
        <v>124</v>
      </c>
      <c r="T2" s="262" t="s">
        <v>2</v>
      </c>
      <c r="U2" s="221"/>
    </row>
    <row r="3" spans="1:21" ht="24">
      <c r="A3" s="93"/>
      <c r="B3" s="82" t="s">
        <v>3</v>
      </c>
      <c r="C3" s="85" t="s">
        <v>4</v>
      </c>
      <c r="D3" s="71"/>
      <c r="E3" s="12"/>
      <c r="F3" s="96"/>
      <c r="G3" s="17"/>
      <c r="H3" s="136"/>
      <c r="I3" s="247" t="s">
        <v>95</v>
      </c>
      <c r="J3" s="246" t="s">
        <v>4</v>
      </c>
      <c r="K3" s="134"/>
      <c r="L3" s="253"/>
      <c r="M3" s="252" t="s">
        <v>6</v>
      </c>
      <c r="N3" s="233" t="s">
        <v>7</v>
      </c>
      <c r="O3" s="232" t="s">
        <v>119</v>
      </c>
      <c r="P3" s="168" t="s">
        <v>121</v>
      </c>
      <c r="Q3" s="166" t="s">
        <v>6</v>
      </c>
      <c r="R3" s="256" t="s">
        <v>121</v>
      </c>
      <c r="S3" s="272" t="s">
        <v>121</v>
      </c>
      <c r="T3" s="263">
        <v>2008</v>
      </c>
      <c r="U3" s="221" t="s">
        <v>3</v>
      </c>
    </row>
    <row r="4" spans="1:21" s="3" customFormat="1" ht="12.75">
      <c r="A4" s="93"/>
      <c r="B4" s="81"/>
      <c r="C4" s="86"/>
      <c r="D4" s="72" t="s">
        <v>2</v>
      </c>
      <c r="E4" s="13"/>
      <c r="F4" s="72" t="s">
        <v>2</v>
      </c>
      <c r="G4" s="14"/>
      <c r="H4" s="240" t="s">
        <v>5</v>
      </c>
      <c r="I4" s="239"/>
      <c r="J4" s="248"/>
      <c r="K4" s="20"/>
      <c r="L4" s="137" t="s">
        <v>5</v>
      </c>
      <c r="M4" s="252"/>
      <c r="N4" s="233"/>
      <c r="O4" s="232"/>
      <c r="P4" s="165"/>
      <c r="Q4" s="166"/>
      <c r="R4" s="257"/>
      <c r="S4" s="273"/>
      <c r="T4" s="264"/>
      <c r="U4" s="221"/>
    </row>
    <row r="5" spans="1:21" s="2" customFormat="1" ht="12">
      <c r="A5" s="93"/>
      <c r="B5" s="83" t="s">
        <v>8</v>
      </c>
      <c r="C5" s="28" t="s">
        <v>14</v>
      </c>
      <c r="D5" s="73">
        <v>2008</v>
      </c>
      <c r="E5" s="14" t="s">
        <v>15</v>
      </c>
      <c r="F5" s="73">
        <v>2008</v>
      </c>
      <c r="G5" s="14"/>
      <c r="H5" s="241" t="s">
        <v>93</v>
      </c>
      <c r="I5" s="157" t="s">
        <v>118</v>
      </c>
      <c r="J5" s="249" t="s">
        <v>14</v>
      </c>
      <c r="K5" s="18" t="s">
        <v>15</v>
      </c>
      <c r="L5" s="241" t="s">
        <v>93</v>
      </c>
      <c r="M5" s="157" t="s">
        <v>118</v>
      </c>
      <c r="N5" s="234" t="s">
        <v>118</v>
      </c>
      <c r="O5" s="170" t="s">
        <v>126</v>
      </c>
      <c r="P5" s="169" t="s">
        <v>127</v>
      </c>
      <c r="Q5" s="170" t="s">
        <v>126</v>
      </c>
      <c r="R5" s="259" t="s">
        <v>98</v>
      </c>
      <c r="S5" s="274" t="s">
        <v>123</v>
      </c>
      <c r="T5" s="265" t="s">
        <v>10</v>
      </c>
      <c r="U5" s="222" t="s">
        <v>8</v>
      </c>
    </row>
    <row r="6" spans="1:21" s="2" customFormat="1" ht="12" customHeight="1">
      <c r="A6" s="93"/>
      <c r="B6" s="81"/>
      <c r="C6" s="27" t="s">
        <v>11</v>
      </c>
      <c r="D6" s="74" t="s">
        <v>10</v>
      </c>
      <c r="E6" s="15" t="s">
        <v>12</v>
      </c>
      <c r="F6" s="74" t="s">
        <v>10</v>
      </c>
      <c r="G6" s="14"/>
      <c r="H6" s="242" t="s">
        <v>5</v>
      </c>
      <c r="I6" s="157" t="s">
        <v>9</v>
      </c>
      <c r="J6" s="250" t="s">
        <v>11</v>
      </c>
      <c r="K6" s="19" t="s">
        <v>12</v>
      </c>
      <c r="L6" s="242" t="s">
        <v>5</v>
      </c>
      <c r="M6" s="157" t="s">
        <v>98</v>
      </c>
      <c r="N6" s="235" t="s">
        <v>123</v>
      </c>
      <c r="O6" s="258" t="s">
        <v>9</v>
      </c>
      <c r="P6" s="169" t="s">
        <v>128</v>
      </c>
      <c r="Q6" s="170" t="s">
        <v>98</v>
      </c>
      <c r="R6" s="259" t="s">
        <v>130</v>
      </c>
      <c r="S6" s="274" t="s">
        <v>132</v>
      </c>
      <c r="T6" s="266">
        <v>2008</v>
      </c>
      <c r="U6" s="221"/>
    </row>
    <row r="7" spans="1:21" s="2" customFormat="1" ht="12">
      <c r="A7" s="93"/>
      <c r="B7" s="84"/>
      <c r="C7" s="28"/>
      <c r="D7" s="75">
        <v>2008</v>
      </c>
      <c r="E7" s="14"/>
      <c r="F7" s="97">
        <v>2008</v>
      </c>
      <c r="G7" s="14"/>
      <c r="H7" s="243" t="s">
        <v>94</v>
      </c>
      <c r="I7" s="158" t="s">
        <v>13</v>
      </c>
      <c r="J7" s="251"/>
      <c r="K7" s="18"/>
      <c r="L7" s="243" t="s">
        <v>94</v>
      </c>
      <c r="M7" s="159"/>
      <c r="N7" s="236" t="s">
        <v>98</v>
      </c>
      <c r="O7" s="237"/>
      <c r="P7" s="169" t="s">
        <v>129</v>
      </c>
      <c r="Q7" s="170"/>
      <c r="R7" s="260" t="s">
        <v>131</v>
      </c>
      <c r="S7" s="275" t="s">
        <v>133</v>
      </c>
      <c r="T7" s="267"/>
      <c r="U7" s="221"/>
    </row>
    <row r="8" spans="1:21" s="2" customFormat="1" ht="12.75" thickBot="1">
      <c r="A8" s="94"/>
      <c r="B8" s="24" t="s">
        <v>16</v>
      </c>
      <c r="C8" s="39">
        <v>6936059</v>
      </c>
      <c r="D8" s="76">
        <v>-0.01652454413974988</v>
      </c>
      <c r="E8" s="30">
        <v>7213987</v>
      </c>
      <c r="F8" s="76">
        <v>-0.09727962083173057</v>
      </c>
      <c r="G8" s="30"/>
      <c r="H8" s="39">
        <v>2799974</v>
      </c>
      <c r="I8" s="140">
        <f aca="true" t="shared" si="0" ref="I8:I13">SUM(C8+E8+G8+H8)</f>
        <v>16950020</v>
      </c>
      <c r="J8" s="38">
        <v>14392</v>
      </c>
      <c r="K8" s="38">
        <v>1104396</v>
      </c>
      <c r="L8" s="39">
        <v>1056</v>
      </c>
      <c r="M8" s="138">
        <f aca="true" t="shared" si="1" ref="M8:M13">SUM(J8:L8)</f>
        <v>1119844</v>
      </c>
      <c r="N8" s="140">
        <f aca="true" t="shared" si="2" ref="N8:N13">SUM(I8+M8)</f>
        <v>18069864</v>
      </c>
      <c r="O8" s="38">
        <v>10872</v>
      </c>
      <c r="P8" s="171">
        <f aca="true" t="shared" si="3" ref="P8:P13">I8+O8</f>
        <v>16960892</v>
      </c>
      <c r="Q8" s="38">
        <v>6986</v>
      </c>
      <c r="R8" s="39">
        <f aca="true" t="shared" si="4" ref="R8:R13">SUM(M8+Q8)</f>
        <v>1126830</v>
      </c>
      <c r="S8" s="178">
        <f aca="true" t="shared" si="5" ref="S8:S13">SUM(P8+R8)</f>
        <v>18087722</v>
      </c>
      <c r="T8" s="223">
        <v>-0.06496625209317045</v>
      </c>
      <c r="U8" s="109" t="s">
        <v>86</v>
      </c>
    </row>
    <row r="9" spans="1:21" s="2" customFormat="1" ht="12">
      <c r="A9" s="89"/>
      <c r="B9" s="7" t="s">
        <v>23</v>
      </c>
      <c r="C9" s="41">
        <v>2095779</v>
      </c>
      <c r="D9" s="77">
        <v>-0.04269763001569027</v>
      </c>
      <c r="E9" s="29">
        <v>1014315</v>
      </c>
      <c r="F9" s="77">
        <v>-0.0466561085760206</v>
      </c>
      <c r="G9" s="29"/>
      <c r="H9" s="41">
        <v>110640</v>
      </c>
      <c r="I9" s="141">
        <f t="shared" si="0"/>
        <v>3220734</v>
      </c>
      <c r="J9" s="40">
        <v>2877</v>
      </c>
      <c r="K9" s="40">
        <v>193769</v>
      </c>
      <c r="L9" s="41">
        <v>20</v>
      </c>
      <c r="M9" s="152">
        <f t="shared" si="1"/>
        <v>196666</v>
      </c>
      <c r="N9" s="144">
        <f t="shared" si="2"/>
        <v>3417400</v>
      </c>
      <c r="O9" s="133">
        <v>4951</v>
      </c>
      <c r="P9" s="172">
        <f t="shared" si="3"/>
        <v>3225685</v>
      </c>
      <c r="Q9" s="40">
        <v>3453</v>
      </c>
      <c r="R9" s="133">
        <f t="shared" si="4"/>
        <v>200119</v>
      </c>
      <c r="S9" s="179">
        <f t="shared" si="5"/>
        <v>3425804</v>
      </c>
      <c r="T9" s="167">
        <v>-0.03568534295789059</v>
      </c>
      <c r="U9" s="110" t="s">
        <v>24</v>
      </c>
    </row>
    <row r="10" spans="1:21" s="2" customFormat="1" ht="12">
      <c r="A10" s="89"/>
      <c r="B10" s="7" t="s">
        <v>28</v>
      </c>
      <c r="C10" s="41">
        <v>2953921</v>
      </c>
      <c r="D10" s="77">
        <v>-0.02252229744508821</v>
      </c>
      <c r="E10" s="29">
        <v>1032122</v>
      </c>
      <c r="F10" s="77">
        <v>-0.07907836634250845</v>
      </c>
      <c r="G10" s="29"/>
      <c r="H10" s="41">
        <v>222890</v>
      </c>
      <c r="I10" s="141">
        <f t="shared" si="0"/>
        <v>4208933</v>
      </c>
      <c r="J10" s="40">
        <v>1671</v>
      </c>
      <c r="K10" s="40">
        <v>269476</v>
      </c>
      <c r="L10" s="41">
        <v>796</v>
      </c>
      <c r="M10" s="152">
        <f t="shared" si="1"/>
        <v>271943</v>
      </c>
      <c r="N10" s="141">
        <f t="shared" si="2"/>
        <v>4480876</v>
      </c>
      <c r="O10" s="41">
        <v>144323</v>
      </c>
      <c r="P10" s="173">
        <f t="shared" si="3"/>
        <v>4353256</v>
      </c>
      <c r="Q10" s="40">
        <v>3225</v>
      </c>
      <c r="R10" s="41">
        <f t="shared" si="4"/>
        <v>275168</v>
      </c>
      <c r="S10" s="179">
        <f t="shared" si="5"/>
        <v>4628424</v>
      </c>
      <c r="T10" s="167">
        <v>-0.037433301881554</v>
      </c>
      <c r="U10" s="110" t="s">
        <v>29</v>
      </c>
    </row>
    <row r="11" spans="1:21" s="22" customFormat="1" ht="12.75" thickBot="1">
      <c r="A11" s="89"/>
      <c r="B11" s="7" t="s">
        <v>42</v>
      </c>
      <c r="C11" s="41">
        <v>2484281</v>
      </c>
      <c r="D11" s="77">
        <v>-0.0025980105606660158</v>
      </c>
      <c r="E11" s="29">
        <v>410741</v>
      </c>
      <c r="F11" s="77">
        <v>0.01560216699511165</v>
      </c>
      <c r="G11" s="29"/>
      <c r="H11" s="41">
        <v>382742</v>
      </c>
      <c r="I11" s="141">
        <f t="shared" si="0"/>
        <v>3277764</v>
      </c>
      <c r="J11" s="40">
        <v>1914</v>
      </c>
      <c r="K11" s="40">
        <v>144249</v>
      </c>
      <c r="L11" s="41">
        <v>0</v>
      </c>
      <c r="M11" s="152">
        <f t="shared" si="1"/>
        <v>146163</v>
      </c>
      <c r="N11" s="141">
        <f t="shared" si="2"/>
        <v>3423927</v>
      </c>
      <c r="O11" s="41">
        <v>551</v>
      </c>
      <c r="P11" s="151">
        <f t="shared" si="3"/>
        <v>3278315</v>
      </c>
      <c r="Q11" s="40">
        <v>487</v>
      </c>
      <c r="R11" s="41">
        <f t="shared" si="4"/>
        <v>146650</v>
      </c>
      <c r="S11" s="179">
        <f t="shared" si="5"/>
        <v>3424965</v>
      </c>
      <c r="T11" s="167">
        <v>-0.014189767962365554</v>
      </c>
      <c r="U11" s="110" t="s">
        <v>43</v>
      </c>
    </row>
    <row r="12" spans="1:21" s="9" customFormat="1" ht="12">
      <c r="A12" s="89"/>
      <c r="B12" s="7" t="s">
        <v>55</v>
      </c>
      <c r="C12" s="41">
        <v>1029401</v>
      </c>
      <c r="D12" s="77">
        <v>0.03524183442985323</v>
      </c>
      <c r="E12" s="29">
        <v>0</v>
      </c>
      <c r="F12" s="77"/>
      <c r="G12" s="29"/>
      <c r="H12" s="41">
        <v>385848</v>
      </c>
      <c r="I12" s="141">
        <f t="shared" si="0"/>
        <v>1415249</v>
      </c>
      <c r="J12" s="40">
        <v>362</v>
      </c>
      <c r="K12" s="40">
        <v>17645</v>
      </c>
      <c r="L12" s="41">
        <v>0</v>
      </c>
      <c r="M12" s="152">
        <f t="shared" si="1"/>
        <v>18007</v>
      </c>
      <c r="N12" s="141">
        <f t="shared" si="2"/>
        <v>1433256</v>
      </c>
      <c r="O12" s="41">
        <v>120580</v>
      </c>
      <c r="P12" s="173">
        <f t="shared" si="3"/>
        <v>1535829</v>
      </c>
      <c r="Q12" s="40">
        <v>622</v>
      </c>
      <c r="R12" s="41">
        <f t="shared" si="4"/>
        <v>18629</v>
      </c>
      <c r="S12" s="179">
        <f t="shared" si="5"/>
        <v>1554458</v>
      </c>
      <c r="T12" s="167">
        <v>0.03622588934848328</v>
      </c>
      <c r="U12" s="110" t="s">
        <v>55</v>
      </c>
    </row>
    <row r="13" spans="1:21" s="9" customFormat="1" ht="12.75" thickBot="1">
      <c r="A13" s="89"/>
      <c r="B13" s="7" t="s">
        <v>68</v>
      </c>
      <c r="C13" s="41">
        <v>1214774</v>
      </c>
      <c r="D13" s="77">
        <v>-0.013983743532883876</v>
      </c>
      <c r="E13" s="29">
        <v>39793</v>
      </c>
      <c r="F13" s="77">
        <v>0.5166171202073329</v>
      </c>
      <c r="G13" s="29"/>
      <c r="H13" s="41">
        <v>274748</v>
      </c>
      <c r="I13" s="141">
        <f t="shared" si="0"/>
        <v>1529315</v>
      </c>
      <c r="J13" s="40">
        <v>1157</v>
      </c>
      <c r="K13" s="40">
        <v>25406</v>
      </c>
      <c r="L13" s="41">
        <v>512</v>
      </c>
      <c r="M13" s="152">
        <f t="shared" si="1"/>
        <v>27075</v>
      </c>
      <c r="N13" s="156">
        <f t="shared" si="2"/>
        <v>1556390</v>
      </c>
      <c r="O13" s="41">
        <v>73485</v>
      </c>
      <c r="P13" s="174">
        <f t="shared" si="3"/>
        <v>1602800</v>
      </c>
      <c r="Q13" s="40">
        <v>92</v>
      </c>
      <c r="R13" s="135">
        <f t="shared" si="4"/>
        <v>27167</v>
      </c>
      <c r="S13" s="179">
        <f t="shared" si="5"/>
        <v>1629967</v>
      </c>
      <c r="T13" s="167">
        <v>-0.010644587205858074</v>
      </c>
      <c r="U13" s="110" t="s">
        <v>68</v>
      </c>
    </row>
    <row r="14" spans="1:21" s="9" customFormat="1" ht="12.75" thickBot="1">
      <c r="A14" s="94"/>
      <c r="B14" s="24" t="s">
        <v>99</v>
      </c>
      <c r="C14" s="39">
        <f>SUM(C9:C13)</f>
        <v>9778156</v>
      </c>
      <c r="D14" s="76">
        <v>-0.0151277906197908</v>
      </c>
      <c r="E14" s="30">
        <f>SUM(E9:E13)</f>
        <v>2496971</v>
      </c>
      <c r="F14" s="76">
        <v>-0.04527155400013688</v>
      </c>
      <c r="G14" s="30"/>
      <c r="H14" s="39">
        <f aca="true" t="shared" si="6" ref="H14:R14">SUM(H9:H13)</f>
        <v>1376868</v>
      </c>
      <c r="I14" s="140">
        <f t="shared" si="6"/>
        <v>13651995</v>
      </c>
      <c r="J14" s="38">
        <f t="shared" si="6"/>
        <v>7981</v>
      </c>
      <c r="K14" s="38">
        <f t="shared" si="6"/>
        <v>650545</v>
      </c>
      <c r="L14" s="39">
        <f t="shared" si="6"/>
        <v>1328</v>
      </c>
      <c r="M14" s="138">
        <f t="shared" si="6"/>
        <v>659854</v>
      </c>
      <c r="N14" s="140">
        <f t="shared" si="6"/>
        <v>14311849</v>
      </c>
      <c r="O14" s="39">
        <f t="shared" si="6"/>
        <v>343890</v>
      </c>
      <c r="P14" s="175">
        <f>SUM(P9:P13)</f>
        <v>13995885</v>
      </c>
      <c r="Q14" s="38">
        <f t="shared" si="6"/>
        <v>7879</v>
      </c>
      <c r="R14" s="39">
        <f t="shared" si="6"/>
        <v>667733</v>
      </c>
      <c r="S14" s="178">
        <f>SUM(S9:S13)</f>
        <v>14663618</v>
      </c>
      <c r="T14" s="223">
        <v>-0.021308518702110764</v>
      </c>
      <c r="U14" s="111" t="s">
        <v>99</v>
      </c>
    </row>
    <row r="15" spans="1:21" s="9" customFormat="1" ht="12">
      <c r="A15" s="89"/>
      <c r="B15" s="7" t="s">
        <v>88</v>
      </c>
      <c r="C15" s="41">
        <v>603507</v>
      </c>
      <c r="D15" s="77">
        <v>-0.04176186748680949</v>
      </c>
      <c r="E15" s="29">
        <v>197045</v>
      </c>
      <c r="F15" s="77">
        <v>-0.1587182990350952</v>
      </c>
      <c r="G15" s="29"/>
      <c r="H15" s="41">
        <v>3364</v>
      </c>
      <c r="I15" s="141">
        <f aca="true" t="shared" si="7" ref="I15:I25">SUM(C15+E15+G15+H15)</f>
        <v>803916</v>
      </c>
      <c r="J15" s="40">
        <v>1464</v>
      </c>
      <c r="K15" s="40">
        <v>38983</v>
      </c>
      <c r="L15" s="41">
        <v>0</v>
      </c>
      <c r="M15" s="152">
        <f aca="true" t="shared" si="8" ref="M15:M25">SUM(J15:L15)</f>
        <v>40447</v>
      </c>
      <c r="N15" s="141">
        <f>SUM(I15+M15)</f>
        <v>844363</v>
      </c>
      <c r="O15" s="41">
        <v>1200</v>
      </c>
      <c r="P15" s="173">
        <f>I15+O15</f>
        <v>805116</v>
      </c>
      <c r="Q15" s="40">
        <v>112</v>
      </c>
      <c r="R15" s="41">
        <f>SUM(M15+Q15)</f>
        <v>40559</v>
      </c>
      <c r="S15" s="179">
        <f aca="true" t="shared" si="9" ref="S15:S25">SUM(P15+R15)</f>
        <v>845675</v>
      </c>
      <c r="T15" s="167">
        <v>-0.07585794652340967</v>
      </c>
      <c r="U15" s="110" t="s">
        <v>22</v>
      </c>
    </row>
    <row r="16" spans="1:21" s="9" customFormat="1" ht="12">
      <c r="A16" s="89"/>
      <c r="B16" s="7" t="s">
        <v>89</v>
      </c>
      <c r="C16" s="41">
        <v>386438</v>
      </c>
      <c r="D16" s="77">
        <v>-0.0051104079830494075</v>
      </c>
      <c r="E16" s="29">
        <v>83633</v>
      </c>
      <c r="F16" s="77">
        <v>0.08884375528909373</v>
      </c>
      <c r="G16" s="29"/>
      <c r="H16" s="41">
        <v>490</v>
      </c>
      <c r="I16" s="141">
        <f t="shared" si="7"/>
        <v>470561</v>
      </c>
      <c r="J16" s="40">
        <v>3667</v>
      </c>
      <c r="K16" s="40">
        <v>58060</v>
      </c>
      <c r="L16" s="41">
        <v>64</v>
      </c>
      <c r="M16" s="152">
        <f t="shared" si="8"/>
        <v>61791</v>
      </c>
      <c r="N16" s="141">
        <f aca="true" t="shared" si="10" ref="N16:N25">SUM(I16+M16)</f>
        <v>532352</v>
      </c>
      <c r="O16" s="41">
        <v>0</v>
      </c>
      <c r="P16" s="173">
        <f aca="true" t="shared" si="11" ref="P16:P25">I16+O16</f>
        <v>470561</v>
      </c>
      <c r="Q16" s="40">
        <v>0</v>
      </c>
      <c r="R16" s="41">
        <f aca="true" t="shared" si="12" ref="R16:R25">SUM(M16+Q16)</f>
        <v>61791</v>
      </c>
      <c r="S16" s="179">
        <f t="shared" si="9"/>
        <v>532352</v>
      </c>
      <c r="T16" s="167">
        <v>0.001173532332320284</v>
      </c>
      <c r="U16" s="110" t="s">
        <v>25</v>
      </c>
    </row>
    <row r="17" spans="1:21" s="22" customFormat="1" ht="16.5" customHeight="1" thickBot="1">
      <c r="A17" s="89"/>
      <c r="B17" s="7" t="s">
        <v>38</v>
      </c>
      <c r="C17" s="41">
        <v>662346</v>
      </c>
      <c r="D17" s="77">
        <v>-0.005419285086830191</v>
      </c>
      <c r="E17" s="29">
        <v>34064</v>
      </c>
      <c r="F17" s="77">
        <v>-0.16310837039038892</v>
      </c>
      <c r="G17" s="29"/>
      <c r="H17" s="41">
        <v>3692</v>
      </c>
      <c r="I17" s="141">
        <f t="shared" si="7"/>
        <v>700102</v>
      </c>
      <c r="J17" s="40">
        <v>1263</v>
      </c>
      <c r="K17" s="40">
        <v>47549</v>
      </c>
      <c r="L17" s="41">
        <v>238</v>
      </c>
      <c r="M17" s="152">
        <f t="shared" si="8"/>
        <v>49050</v>
      </c>
      <c r="N17" s="141">
        <f t="shared" si="10"/>
        <v>749152</v>
      </c>
      <c r="O17" s="41">
        <v>23274</v>
      </c>
      <c r="P17" s="173">
        <f t="shared" si="11"/>
        <v>723376</v>
      </c>
      <c r="Q17" s="40">
        <v>1769</v>
      </c>
      <c r="R17" s="41">
        <f t="shared" si="12"/>
        <v>50819</v>
      </c>
      <c r="S17" s="179">
        <f t="shared" si="9"/>
        <v>774195</v>
      </c>
      <c r="T17" s="167">
        <v>-0.04557054095369594</v>
      </c>
      <c r="U17" s="110" t="s">
        <v>39</v>
      </c>
    </row>
    <row r="18" spans="1:21" s="9" customFormat="1" ht="12">
      <c r="A18" s="89"/>
      <c r="B18" s="7" t="s">
        <v>90</v>
      </c>
      <c r="C18" s="41">
        <v>329710</v>
      </c>
      <c r="D18" s="77">
        <v>0.017679994567599434</v>
      </c>
      <c r="E18" s="29">
        <v>64</v>
      </c>
      <c r="F18" s="77"/>
      <c r="G18" s="29"/>
      <c r="H18" s="41">
        <v>1186</v>
      </c>
      <c r="I18" s="141">
        <f t="shared" si="7"/>
        <v>330960</v>
      </c>
      <c r="J18" s="40">
        <v>1938</v>
      </c>
      <c r="K18" s="40">
        <v>15526</v>
      </c>
      <c r="L18" s="41">
        <v>0</v>
      </c>
      <c r="M18" s="152">
        <f t="shared" si="8"/>
        <v>17464</v>
      </c>
      <c r="N18" s="141">
        <f t="shared" si="10"/>
        <v>348424</v>
      </c>
      <c r="O18" s="41">
        <v>3778</v>
      </c>
      <c r="P18" s="173">
        <f t="shared" si="11"/>
        <v>334738</v>
      </c>
      <c r="Q18" s="40">
        <v>153</v>
      </c>
      <c r="R18" s="41">
        <f t="shared" si="12"/>
        <v>17617</v>
      </c>
      <c r="S18" s="179">
        <f t="shared" si="9"/>
        <v>352355</v>
      </c>
      <c r="T18" s="167">
        <v>0.04587414663104779</v>
      </c>
      <c r="U18" s="110" t="s">
        <v>40</v>
      </c>
    </row>
    <row r="19" spans="1:21" s="9" customFormat="1" ht="12">
      <c r="A19" s="89"/>
      <c r="B19" s="7" t="s">
        <v>91</v>
      </c>
      <c r="C19" s="41">
        <v>266389</v>
      </c>
      <c r="D19" s="77">
        <v>0.017039163733268175</v>
      </c>
      <c r="E19" s="29">
        <v>25</v>
      </c>
      <c r="F19" s="77"/>
      <c r="G19" s="29"/>
      <c r="H19" s="41">
        <v>1824</v>
      </c>
      <c r="I19" s="141">
        <f t="shared" si="7"/>
        <v>268238</v>
      </c>
      <c r="J19" s="40">
        <v>1082</v>
      </c>
      <c r="K19" s="40">
        <v>3763</v>
      </c>
      <c r="L19" s="41">
        <v>0</v>
      </c>
      <c r="M19" s="152">
        <f t="shared" si="8"/>
        <v>4845</v>
      </c>
      <c r="N19" s="141">
        <f t="shared" si="10"/>
        <v>273083</v>
      </c>
      <c r="O19" s="41">
        <v>208</v>
      </c>
      <c r="P19" s="173">
        <f t="shared" si="11"/>
        <v>268446</v>
      </c>
      <c r="Q19" s="40">
        <v>0</v>
      </c>
      <c r="R19" s="41">
        <f t="shared" si="12"/>
        <v>4845</v>
      </c>
      <c r="S19" s="179">
        <f t="shared" si="9"/>
        <v>273291</v>
      </c>
      <c r="T19" s="167">
        <v>0.010217094781666894</v>
      </c>
      <c r="U19" s="110" t="s">
        <v>41</v>
      </c>
    </row>
    <row r="20" spans="1:21" s="9" customFormat="1" ht="12">
      <c r="A20" s="89"/>
      <c r="B20" s="7" t="s">
        <v>92</v>
      </c>
      <c r="C20" s="87">
        <v>467175</v>
      </c>
      <c r="D20" s="77">
        <v>-0.006450336872192731</v>
      </c>
      <c r="E20" s="29">
        <v>178</v>
      </c>
      <c r="F20" s="77"/>
      <c r="G20" s="29"/>
      <c r="H20" s="41">
        <v>406</v>
      </c>
      <c r="I20" s="141">
        <f t="shared" si="7"/>
        <v>467759</v>
      </c>
      <c r="J20" s="40">
        <v>942</v>
      </c>
      <c r="K20" s="40">
        <v>29940</v>
      </c>
      <c r="L20" s="41">
        <v>282</v>
      </c>
      <c r="M20" s="152">
        <f t="shared" si="8"/>
        <v>31164</v>
      </c>
      <c r="N20" s="141">
        <f t="shared" si="10"/>
        <v>498923</v>
      </c>
      <c r="O20" s="41">
        <v>7112</v>
      </c>
      <c r="P20" s="173">
        <f t="shared" si="11"/>
        <v>474871</v>
      </c>
      <c r="Q20" s="40">
        <v>414</v>
      </c>
      <c r="R20" s="41">
        <f t="shared" si="12"/>
        <v>31578</v>
      </c>
      <c r="S20" s="179">
        <f t="shared" si="9"/>
        <v>506449</v>
      </c>
      <c r="T20" s="167">
        <v>-0.014615894980358432</v>
      </c>
      <c r="U20" s="110" t="s">
        <v>63</v>
      </c>
    </row>
    <row r="21" spans="1:21" s="9" customFormat="1" ht="12">
      <c r="A21" s="89"/>
      <c r="B21" s="64" t="s">
        <v>66</v>
      </c>
      <c r="C21" s="41">
        <v>169632</v>
      </c>
      <c r="D21" s="77">
        <v>-0.03806196978632673</v>
      </c>
      <c r="E21" s="29">
        <v>0</v>
      </c>
      <c r="F21" s="77"/>
      <c r="G21" s="29"/>
      <c r="H21" s="41">
        <v>0</v>
      </c>
      <c r="I21" s="141">
        <f t="shared" si="7"/>
        <v>169632</v>
      </c>
      <c r="J21" s="40">
        <v>5098</v>
      </c>
      <c r="K21" s="40">
        <v>678</v>
      </c>
      <c r="L21" s="41">
        <v>0</v>
      </c>
      <c r="M21" s="152">
        <f t="shared" si="8"/>
        <v>5776</v>
      </c>
      <c r="N21" s="141">
        <f t="shared" si="10"/>
        <v>175408</v>
      </c>
      <c r="O21" s="41">
        <v>203</v>
      </c>
      <c r="P21" s="173">
        <f t="shared" si="11"/>
        <v>169835</v>
      </c>
      <c r="Q21" s="40">
        <v>0</v>
      </c>
      <c r="R21" s="41">
        <f t="shared" si="12"/>
        <v>5776</v>
      </c>
      <c r="S21" s="179">
        <f t="shared" si="9"/>
        <v>175611</v>
      </c>
      <c r="T21" s="167">
        <v>-0.03090854910270843</v>
      </c>
      <c r="U21" s="110" t="s">
        <v>66</v>
      </c>
    </row>
    <row r="22" spans="1:21" s="9" customFormat="1" ht="12">
      <c r="A22" s="89"/>
      <c r="B22" s="7" t="s">
        <v>69</v>
      </c>
      <c r="C22" s="41">
        <v>298351</v>
      </c>
      <c r="D22" s="77">
        <v>-0.06778713059997625</v>
      </c>
      <c r="E22" s="29">
        <v>0</v>
      </c>
      <c r="F22" s="77"/>
      <c r="G22" s="29"/>
      <c r="H22" s="41">
        <v>15006</v>
      </c>
      <c r="I22" s="141">
        <f t="shared" si="7"/>
        <v>313357</v>
      </c>
      <c r="J22" s="40">
        <v>2129</v>
      </c>
      <c r="K22" s="40">
        <v>2687</v>
      </c>
      <c r="L22" s="41">
        <v>0</v>
      </c>
      <c r="M22" s="152">
        <f t="shared" si="8"/>
        <v>4816</v>
      </c>
      <c r="N22" s="141">
        <f t="shared" si="10"/>
        <v>318173</v>
      </c>
      <c r="O22" s="41">
        <v>15904</v>
      </c>
      <c r="P22" s="173">
        <f t="shared" si="11"/>
        <v>329261</v>
      </c>
      <c r="Q22" s="40">
        <v>55</v>
      </c>
      <c r="R22" s="41">
        <f t="shared" si="12"/>
        <v>4871</v>
      </c>
      <c r="S22" s="179">
        <f t="shared" si="9"/>
        <v>334132</v>
      </c>
      <c r="T22" s="167">
        <v>-0.05392212381362267</v>
      </c>
      <c r="U22" s="110" t="s">
        <v>69</v>
      </c>
    </row>
    <row r="23" spans="1:21" s="9" customFormat="1" ht="12">
      <c r="A23" s="89"/>
      <c r="B23" s="7" t="s">
        <v>70</v>
      </c>
      <c r="C23" s="41">
        <v>49241</v>
      </c>
      <c r="D23" s="77">
        <v>0.019292471382144114</v>
      </c>
      <c r="E23" s="29">
        <v>87</v>
      </c>
      <c r="F23" s="77"/>
      <c r="G23" s="29"/>
      <c r="H23" s="41">
        <v>12</v>
      </c>
      <c r="I23" s="141">
        <f t="shared" si="7"/>
        <v>49340</v>
      </c>
      <c r="J23" s="40">
        <v>0</v>
      </c>
      <c r="K23" s="40">
        <v>1235</v>
      </c>
      <c r="L23" s="41">
        <v>0</v>
      </c>
      <c r="M23" s="152">
        <f t="shared" si="8"/>
        <v>1235</v>
      </c>
      <c r="N23" s="141">
        <f t="shared" si="10"/>
        <v>50575</v>
      </c>
      <c r="O23" s="41">
        <v>6379</v>
      </c>
      <c r="P23" s="173">
        <f t="shared" si="11"/>
        <v>55719</v>
      </c>
      <c r="Q23" s="40">
        <v>0</v>
      </c>
      <c r="R23" s="41">
        <f t="shared" si="12"/>
        <v>1235</v>
      </c>
      <c r="S23" s="179">
        <f t="shared" si="9"/>
        <v>56954</v>
      </c>
      <c r="T23" s="167">
        <v>-0.04575689034095669</v>
      </c>
      <c r="U23" s="110" t="s">
        <v>112</v>
      </c>
    </row>
    <row r="24" spans="1:21" s="9" customFormat="1" ht="12">
      <c r="A24" s="89"/>
      <c r="B24" s="7" t="s">
        <v>71</v>
      </c>
      <c r="C24" s="41">
        <v>224517</v>
      </c>
      <c r="D24" s="77">
        <v>0.0796578056474571</v>
      </c>
      <c r="E24" s="29">
        <v>0</v>
      </c>
      <c r="F24" s="77"/>
      <c r="G24" s="29"/>
      <c r="H24" s="41">
        <v>45694</v>
      </c>
      <c r="I24" s="141">
        <f t="shared" si="7"/>
        <v>270211</v>
      </c>
      <c r="J24" s="40">
        <v>739</v>
      </c>
      <c r="K24" s="40">
        <v>6294</v>
      </c>
      <c r="L24" s="41">
        <v>0</v>
      </c>
      <c r="M24" s="152">
        <f t="shared" si="8"/>
        <v>7033</v>
      </c>
      <c r="N24" s="141">
        <f t="shared" si="10"/>
        <v>277244</v>
      </c>
      <c r="O24" s="41">
        <v>434</v>
      </c>
      <c r="P24" s="173">
        <f t="shared" si="11"/>
        <v>270645</v>
      </c>
      <c r="Q24" s="40">
        <v>0</v>
      </c>
      <c r="R24" s="41">
        <f t="shared" si="12"/>
        <v>7033</v>
      </c>
      <c r="S24" s="179">
        <f t="shared" si="9"/>
        <v>277678</v>
      </c>
      <c r="T24" s="167">
        <v>0.0462070576533265</v>
      </c>
      <c r="U24" s="110" t="s">
        <v>72</v>
      </c>
    </row>
    <row r="25" spans="1:21" s="9" customFormat="1" ht="12">
      <c r="A25" s="89"/>
      <c r="B25" s="7" t="s">
        <v>84</v>
      </c>
      <c r="C25" s="41">
        <v>127864</v>
      </c>
      <c r="D25" s="77">
        <v>-0.07211796635752747</v>
      </c>
      <c r="E25" s="29">
        <v>908</v>
      </c>
      <c r="F25" s="77"/>
      <c r="G25" s="29"/>
      <c r="H25" s="41">
        <v>12</v>
      </c>
      <c r="I25" s="141">
        <f t="shared" si="7"/>
        <v>128784</v>
      </c>
      <c r="J25" s="40">
        <v>139</v>
      </c>
      <c r="K25" s="40">
        <v>413</v>
      </c>
      <c r="L25" s="41">
        <v>0</v>
      </c>
      <c r="M25" s="152">
        <f t="shared" si="8"/>
        <v>552</v>
      </c>
      <c r="N25" s="141">
        <f t="shared" si="10"/>
        <v>129336</v>
      </c>
      <c r="O25" s="41">
        <v>0</v>
      </c>
      <c r="P25" s="173">
        <f t="shared" si="11"/>
        <v>128784</v>
      </c>
      <c r="Q25" s="40">
        <v>0</v>
      </c>
      <c r="R25" s="41">
        <f t="shared" si="12"/>
        <v>552</v>
      </c>
      <c r="S25" s="179">
        <f t="shared" si="9"/>
        <v>129336</v>
      </c>
      <c r="T25" s="167">
        <v>-0.06908316178905091</v>
      </c>
      <c r="U25" s="110" t="s">
        <v>85</v>
      </c>
    </row>
    <row r="26" spans="1:21" s="9" customFormat="1" ht="12.75" thickBot="1">
      <c r="A26" s="90"/>
      <c r="B26" s="26" t="s">
        <v>103</v>
      </c>
      <c r="C26" s="39">
        <f>SUM(C15:C25)</f>
        <v>3585170</v>
      </c>
      <c r="D26" s="76">
        <v>-0.012555511854831336</v>
      </c>
      <c r="E26" s="30">
        <f>SUM(E15:E25)</f>
        <v>316004</v>
      </c>
      <c r="F26" s="76">
        <v>-0.10705081833800524</v>
      </c>
      <c r="G26" s="30"/>
      <c r="H26" s="39">
        <f aca="true" t="shared" si="13" ref="H26:R26">SUM(H15:H25)</f>
        <v>71686</v>
      </c>
      <c r="I26" s="140">
        <f t="shared" si="13"/>
        <v>3972860</v>
      </c>
      <c r="J26" s="38">
        <f t="shared" si="13"/>
        <v>18461</v>
      </c>
      <c r="K26" s="38">
        <f t="shared" si="13"/>
        <v>205128</v>
      </c>
      <c r="L26" s="39">
        <f t="shared" si="13"/>
        <v>584</v>
      </c>
      <c r="M26" s="138">
        <f t="shared" si="13"/>
        <v>224173</v>
      </c>
      <c r="N26" s="140">
        <f t="shared" si="13"/>
        <v>4197033</v>
      </c>
      <c r="O26" s="39">
        <f t="shared" si="13"/>
        <v>58492</v>
      </c>
      <c r="P26" s="175">
        <f>SUM(P15:P25)</f>
        <v>4031352</v>
      </c>
      <c r="Q26" s="38">
        <f t="shared" si="13"/>
        <v>2503</v>
      </c>
      <c r="R26" s="39">
        <f t="shared" si="13"/>
        <v>226676</v>
      </c>
      <c r="S26" s="178">
        <f>SUM(S15:S25)</f>
        <v>4258028</v>
      </c>
      <c r="T26" s="223">
        <v>-0.027356503476983474</v>
      </c>
      <c r="U26" s="112" t="s">
        <v>103</v>
      </c>
    </row>
    <row r="27" spans="1:21" s="9" customFormat="1" ht="12">
      <c r="A27" s="89"/>
      <c r="B27" s="7" t="s">
        <v>17</v>
      </c>
      <c r="C27" s="41">
        <v>4249</v>
      </c>
      <c r="D27" s="77">
        <v>0.35146310432569977</v>
      </c>
      <c r="E27" s="29">
        <v>282</v>
      </c>
      <c r="F27" s="98" t="s">
        <v>87</v>
      </c>
      <c r="G27" s="29"/>
      <c r="H27" s="41">
        <v>0</v>
      </c>
      <c r="I27" s="141">
        <f aca="true" t="shared" si="14" ref="I27:I55">SUM(C27+E27+G27+H27)</f>
        <v>4531</v>
      </c>
      <c r="J27" s="40">
        <v>133</v>
      </c>
      <c r="K27" s="40">
        <v>951</v>
      </c>
      <c r="L27" s="41">
        <v>0</v>
      </c>
      <c r="M27" s="152">
        <f aca="true" t="shared" si="15" ref="M27:M55">SUM(J27:L27)</f>
        <v>1084</v>
      </c>
      <c r="N27" s="141">
        <f>SUM(I27+M27)</f>
        <v>5615</v>
      </c>
      <c r="O27" s="41">
        <v>235</v>
      </c>
      <c r="P27" s="173">
        <f>I27+O27</f>
        <v>4766</v>
      </c>
      <c r="Q27" s="40">
        <v>0</v>
      </c>
      <c r="R27" s="41">
        <f>SUM(M27+Q27)</f>
        <v>1084</v>
      </c>
      <c r="S27" s="179">
        <f aca="true" t="shared" si="16" ref="S27:S55">SUM(P27+R27)</f>
        <v>5850</v>
      </c>
      <c r="T27" s="167">
        <v>-0.21148402749696724</v>
      </c>
      <c r="U27" s="110" t="s">
        <v>18</v>
      </c>
    </row>
    <row r="28" spans="1:21" s="9" customFormat="1" ht="12">
      <c r="A28" s="89"/>
      <c r="B28" s="7" t="s">
        <v>30</v>
      </c>
      <c r="C28" s="41">
        <v>44158</v>
      </c>
      <c r="D28" s="77">
        <v>0.051205751422381984</v>
      </c>
      <c r="E28" s="29">
        <v>0</v>
      </c>
      <c r="F28" s="98" t="s">
        <v>87</v>
      </c>
      <c r="G28" s="29"/>
      <c r="H28" s="41">
        <v>22960</v>
      </c>
      <c r="I28" s="141">
        <f t="shared" si="14"/>
        <v>67118</v>
      </c>
      <c r="J28" s="40">
        <v>25</v>
      </c>
      <c r="K28" s="40">
        <v>0</v>
      </c>
      <c r="L28" s="41">
        <v>0</v>
      </c>
      <c r="M28" s="152">
        <f t="shared" si="15"/>
        <v>25</v>
      </c>
      <c r="N28" s="141">
        <f aca="true" t="shared" si="17" ref="N28:N55">SUM(I28+M28)</f>
        <v>67143</v>
      </c>
      <c r="O28" s="41">
        <v>26831</v>
      </c>
      <c r="P28" s="173">
        <f aca="true" t="shared" si="18" ref="P28:P55">I28+O28</f>
        <v>93949</v>
      </c>
      <c r="Q28" s="40">
        <v>0</v>
      </c>
      <c r="R28" s="41">
        <f aca="true" t="shared" si="19" ref="R28:R55">SUM(M28+Q28)</f>
        <v>25</v>
      </c>
      <c r="S28" s="179">
        <f t="shared" si="16"/>
        <v>93974</v>
      </c>
      <c r="T28" s="167">
        <v>-0.007131612589673425</v>
      </c>
      <c r="U28" s="110" t="s">
        <v>31</v>
      </c>
    </row>
    <row r="29" spans="1:21" s="25" customFormat="1" ht="12.75" thickBot="1">
      <c r="A29" s="89"/>
      <c r="B29" s="7" t="s">
        <v>33</v>
      </c>
      <c r="C29" s="41">
        <v>117248</v>
      </c>
      <c r="D29" s="77">
        <v>0.07481184742453272</v>
      </c>
      <c r="E29" s="29">
        <v>702</v>
      </c>
      <c r="F29" s="98" t="s">
        <v>87</v>
      </c>
      <c r="G29" s="29"/>
      <c r="H29" s="41">
        <v>66</v>
      </c>
      <c r="I29" s="141">
        <f t="shared" si="14"/>
        <v>118016</v>
      </c>
      <c r="J29" s="40">
        <v>0</v>
      </c>
      <c r="K29" s="40">
        <v>172</v>
      </c>
      <c r="L29" s="41">
        <v>0</v>
      </c>
      <c r="M29" s="152">
        <f t="shared" si="15"/>
        <v>172</v>
      </c>
      <c r="N29" s="141">
        <f t="shared" si="17"/>
        <v>118188</v>
      </c>
      <c r="O29" s="41">
        <v>0</v>
      </c>
      <c r="P29" s="173">
        <f t="shared" si="18"/>
        <v>118016</v>
      </c>
      <c r="Q29" s="40">
        <v>0</v>
      </c>
      <c r="R29" s="41">
        <f t="shared" si="19"/>
        <v>172</v>
      </c>
      <c r="S29" s="179">
        <f t="shared" si="16"/>
        <v>118188</v>
      </c>
      <c r="T29" s="167">
        <v>0.06557273587882613</v>
      </c>
      <c r="U29" s="110" t="s">
        <v>33</v>
      </c>
    </row>
    <row r="30" spans="1:21" s="9" customFormat="1" ht="12">
      <c r="A30" s="89"/>
      <c r="B30" s="7" t="s">
        <v>32</v>
      </c>
      <c r="C30" s="41">
        <v>78263</v>
      </c>
      <c r="D30" s="77">
        <v>0.007466241005110513</v>
      </c>
      <c r="E30" s="29">
        <v>0</v>
      </c>
      <c r="F30" s="98" t="s">
        <v>87</v>
      </c>
      <c r="G30" s="29"/>
      <c r="H30" s="41">
        <v>116</v>
      </c>
      <c r="I30" s="141">
        <f t="shared" si="14"/>
        <v>78379</v>
      </c>
      <c r="J30" s="40">
        <v>0</v>
      </c>
      <c r="K30" s="40">
        <v>0</v>
      </c>
      <c r="L30" s="41">
        <v>0</v>
      </c>
      <c r="M30" s="152">
        <f t="shared" si="15"/>
        <v>0</v>
      </c>
      <c r="N30" s="141">
        <f t="shared" si="17"/>
        <v>78379</v>
      </c>
      <c r="O30" s="41">
        <v>2762</v>
      </c>
      <c r="P30" s="173">
        <f t="shared" si="18"/>
        <v>81141</v>
      </c>
      <c r="Q30" s="40">
        <v>0</v>
      </c>
      <c r="R30" s="41">
        <f t="shared" si="19"/>
        <v>0</v>
      </c>
      <c r="S30" s="179">
        <f t="shared" si="16"/>
        <v>81141</v>
      </c>
      <c r="T30" s="167">
        <v>0.019192845389572055</v>
      </c>
      <c r="U30" s="110" t="s">
        <v>32</v>
      </c>
    </row>
    <row r="31" spans="1:21" s="9" customFormat="1" ht="12">
      <c r="A31" s="89"/>
      <c r="B31" s="7" t="s">
        <v>34</v>
      </c>
      <c r="C31" s="41">
        <v>36356</v>
      </c>
      <c r="D31" s="77">
        <v>0.00902001054647387</v>
      </c>
      <c r="E31" s="29">
        <v>0</v>
      </c>
      <c r="F31" s="98" t="s">
        <v>87</v>
      </c>
      <c r="G31" s="29"/>
      <c r="H31" s="41">
        <v>192</v>
      </c>
      <c r="I31" s="141">
        <f>SUM(C31+E31+G31+H31)</f>
        <v>36548</v>
      </c>
      <c r="J31" s="40">
        <v>0</v>
      </c>
      <c r="K31" s="40">
        <v>0</v>
      </c>
      <c r="L31" s="41">
        <v>0</v>
      </c>
      <c r="M31" s="152">
        <f t="shared" si="15"/>
        <v>0</v>
      </c>
      <c r="N31" s="141">
        <f t="shared" si="17"/>
        <v>36548</v>
      </c>
      <c r="O31" s="41">
        <v>8165</v>
      </c>
      <c r="P31" s="173">
        <f t="shared" si="18"/>
        <v>44713</v>
      </c>
      <c r="Q31" s="40">
        <v>0</v>
      </c>
      <c r="R31" s="41">
        <f t="shared" si="19"/>
        <v>0</v>
      </c>
      <c r="S31" s="179">
        <f t="shared" si="16"/>
        <v>44713</v>
      </c>
      <c r="T31" s="167">
        <v>0.006143114311431143</v>
      </c>
      <c r="U31" s="110" t="s">
        <v>35</v>
      </c>
    </row>
    <row r="32" spans="1:21" s="9" customFormat="1" ht="12">
      <c r="A32" s="89"/>
      <c r="B32" s="7" t="s">
        <v>36</v>
      </c>
      <c r="C32" s="41">
        <v>89809</v>
      </c>
      <c r="D32" s="77">
        <v>0.18815404765369706</v>
      </c>
      <c r="E32" s="29">
        <v>0</v>
      </c>
      <c r="F32" s="98" t="s">
        <v>87</v>
      </c>
      <c r="G32" s="29"/>
      <c r="H32" s="41">
        <v>0</v>
      </c>
      <c r="I32" s="141">
        <f t="shared" si="14"/>
        <v>89809</v>
      </c>
      <c r="J32" s="40">
        <v>0</v>
      </c>
      <c r="K32" s="40">
        <v>0</v>
      </c>
      <c r="L32" s="41">
        <v>0</v>
      </c>
      <c r="M32" s="152">
        <f t="shared" si="15"/>
        <v>0</v>
      </c>
      <c r="N32" s="141">
        <f t="shared" si="17"/>
        <v>89809</v>
      </c>
      <c r="O32" s="41">
        <v>2018</v>
      </c>
      <c r="P32" s="173">
        <f t="shared" si="18"/>
        <v>91827</v>
      </c>
      <c r="Q32" s="40">
        <v>0</v>
      </c>
      <c r="R32" s="41">
        <f t="shared" si="19"/>
        <v>0</v>
      </c>
      <c r="S32" s="179">
        <f t="shared" si="16"/>
        <v>91827</v>
      </c>
      <c r="T32" s="167">
        <v>0.16920471618834196</v>
      </c>
      <c r="U32" s="110" t="s">
        <v>37</v>
      </c>
    </row>
    <row r="33" spans="1:21" s="9" customFormat="1" ht="12">
      <c r="A33" s="89"/>
      <c r="B33" s="7" t="s">
        <v>104</v>
      </c>
      <c r="C33" s="41">
        <v>12716</v>
      </c>
      <c r="D33" s="77">
        <v>0.6244251405212059</v>
      </c>
      <c r="E33" s="29">
        <v>0</v>
      </c>
      <c r="F33" s="98" t="s">
        <v>87</v>
      </c>
      <c r="G33" s="29"/>
      <c r="H33" s="41">
        <v>0</v>
      </c>
      <c r="I33" s="141">
        <f t="shared" si="14"/>
        <v>12716</v>
      </c>
      <c r="J33" s="40">
        <v>318</v>
      </c>
      <c r="K33" s="40">
        <v>237</v>
      </c>
      <c r="L33" s="41">
        <v>0</v>
      </c>
      <c r="M33" s="152">
        <f t="shared" si="15"/>
        <v>555</v>
      </c>
      <c r="N33" s="141">
        <f t="shared" si="17"/>
        <v>13271</v>
      </c>
      <c r="O33" s="41">
        <v>0</v>
      </c>
      <c r="P33" s="173">
        <f t="shared" si="18"/>
        <v>12716</v>
      </c>
      <c r="Q33" s="40">
        <v>0</v>
      </c>
      <c r="R33" s="41">
        <f t="shared" si="19"/>
        <v>555</v>
      </c>
      <c r="S33" s="179">
        <f t="shared" si="16"/>
        <v>13271</v>
      </c>
      <c r="T33" s="167">
        <v>0.5725796895366749</v>
      </c>
      <c r="U33" s="110" t="s">
        <v>104</v>
      </c>
    </row>
    <row r="34" spans="1:21" s="9" customFormat="1" ht="12">
      <c r="A34" s="89"/>
      <c r="B34" s="7" t="s">
        <v>46</v>
      </c>
      <c r="C34" s="41">
        <v>22100</v>
      </c>
      <c r="D34" s="77">
        <v>-0.041547402203139905</v>
      </c>
      <c r="E34" s="29">
        <v>0</v>
      </c>
      <c r="F34" s="98" t="s">
        <v>87</v>
      </c>
      <c r="G34" s="29"/>
      <c r="H34" s="41">
        <v>6</v>
      </c>
      <c r="I34" s="141">
        <f t="shared" si="14"/>
        <v>22106</v>
      </c>
      <c r="J34" s="40">
        <v>0</v>
      </c>
      <c r="K34" s="40">
        <v>0</v>
      </c>
      <c r="L34" s="41">
        <v>0</v>
      </c>
      <c r="M34" s="152">
        <f t="shared" si="15"/>
        <v>0</v>
      </c>
      <c r="N34" s="141">
        <f t="shared" si="17"/>
        <v>22106</v>
      </c>
      <c r="O34" s="41">
        <v>15490</v>
      </c>
      <c r="P34" s="173">
        <f t="shared" si="18"/>
        <v>37596</v>
      </c>
      <c r="Q34" s="40">
        <v>0</v>
      </c>
      <c r="R34" s="41">
        <f t="shared" si="19"/>
        <v>0</v>
      </c>
      <c r="S34" s="179">
        <f t="shared" si="16"/>
        <v>37596</v>
      </c>
      <c r="T34" s="167">
        <v>-0.02857733450467676</v>
      </c>
      <c r="U34" s="110" t="s">
        <v>46</v>
      </c>
    </row>
    <row r="35" spans="1:21" s="9" customFormat="1" ht="12">
      <c r="A35" s="89"/>
      <c r="B35" s="7" t="s">
        <v>44</v>
      </c>
      <c r="C35" s="41">
        <v>23740</v>
      </c>
      <c r="D35" s="77">
        <v>0.018709234466186064</v>
      </c>
      <c r="E35" s="29">
        <v>0</v>
      </c>
      <c r="F35" s="98" t="s">
        <v>87</v>
      </c>
      <c r="G35" s="29"/>
      <c r="H35" s="41">
        <v>0</v>
      </c>
      <c r="I35" s="141">
        <f t="shared" si="14"/>
        <v>23740</v>
      </c>
      <c r="J35" s="40">
        <v>71</v>
      </c>
      <c r="K35" s="40">
        <v>0</v>
      </c>
      <c r="L35" s="41">
        <v>0</v>
      </c>
      <c r="M35" s="152">
        <f t="shared" si="15"/>
        <v>71</v>
      </c>
      <c r="N35" s="141">
        <f t="shared" si="17"/>
        <v>23811</v>
      </c>
      <c r="O35" s="41">
        <v>11566</v>
      </c>
      <c r="P35" s="173">
        <f t="shared" si="18"/>
        <v>35306</v>
      </c>
      <c r="Q35" s="40">
        <v>0</v>
      </c>
      <c r="R35" s="41">
        <f t="shared" si="19"/>
        <v>71</v>
      </c>
      <c r="S35" s="179">
        <f t="shared" si="16"/>
        <v>35377</v>
      </c>
      <c r="T35" s="167">
        <v>0.0034320399364647152</v>
      </c>
      <c r="U35" s="110" t="s">
        <v>45</v>
      </c>
    </row>
    <row r="36" spans="1:21" s="9" customFormat="1" ht="12">
      <c r="A36" s="89"/>
      <c r="B36" s="7" t="s">
        <v>47</v>
      </c>
      <c r="C36" s="41">
        <v>72165</v>
      </c>
      <c r="D36" s="77">
        <v>0.024299887868508084</v>
      </c>
      <c r="E36" s="29">
        <v>0</v>
      </c>
      <c r="F36" s="98" t="s">
        <v>87</v>
      </c>
      <c r="G36" s="29"/>
      <c r="H36" s="41">
        <v>310</v>
      </c>
      <c r="I36" s="141">
        <f t="shared" si="14"/>
        <v>72475</v>
      </c>
      <c r="J36" s="40">
        <v>1401</v>
      </c>
      <c r="K36" s="40">
        <v>0</v>
      </c>
      <c r="L36" s="41">
        <v>0</v>
      </c>
      <c r="M36" s="152">
        <f t="shared" si="15"/>
        <v>1401</v>
      </c>
      <c r="N36" s="141">
        <f t="shared" si="17"/>
        <v>73876</v>
      </c>
      <c r="O36" s="41">
        <v>25851</v>
      </c>
      <c r="P36" s="173">
        <f t="shared" si="18"/>
        <v>98326</v>
      </c>
      <c r="Q36" s="40">
        <v>0</v>
      </c>
      <c r="R36" s="41">
        <f t="shared" si="19"/>
        <v>1401</v>
      </c>
      <c r="S36" s="179">
        <f t="shared" si="16"/>
        <v>99727</v>
      </c>
      <c r="T36" s="167">
        <v>0.024332874545491896</v>
      </c>
      <c r="U36" s="110" t="s">
        <v>48</v>
      </c>
    </row>
    <row r="37" spans="1:21" s="9" customFormat="1" ht="12">
      <c r="A37" s="89"/>
      <c r="B37" s="7" t="s">
        <v>49</v>
      </c>
      <c r="C37" s="41">
        <v>59716</v>
      </c>
      <c r="D37" s="77">
        <v>0.03664612446836212</v>
      </c>
      <c r="E37" s="29">
        <v>0</v>
      </c>
      <c r="F37" s="98" t="s">
        <v>87</v>
      </c>
      <c r="G37" s="29"/>
      <c r="H37" s="41">
        <v>230</v>
      </c>
      <c r="I37" s="141">
        <f t="shared" si="14"/>
        <v>59946</v>
      </c>
      <c r="J37" s="40">
        <v>0</v>
      </c>
      <c r="K37" s="40">
        <v>0</v>
      </c>
      <c r="L37" s="41">
        <v>0</v>
      </c>
      <c r="M37" s="152">
        <f t="shared" si="15"/>
        <v>0</v>
      </c>
      <c r="N37" s="141">
        <f t="shared" si="17"/>
        <v>59946</v>
      </c>
      <c r="O37" s="41">
        <v>28988</v>
      </c>
      <c r="P37" s="173">
        <f t="shared" si="18"/>
        <v>88934</v>
      </c>
      <c r="Q37" s="40">
        <v>0</v>
      </c>
      <c r="R37" s="41">
        <f t="shared" si="19"/>
        <v>0</v>
      </c>
      <c r="S37" s="179">
        <f t="shared" si="16"/>
        <v>88934</v>
      </c>
      <c r="T37" s="167">
        <v>0.013515977572138396</v>
      </c>
      <c r="U37" s="110" t="s">
        <v>50</v>
      </c>
    </row>
    <row r="38" spans="1:21" s="9" customFormat="1" ht="12">
      <c r="A38" s="91"/>
      <c r="B38" s="7" t="s">
        <v>51</v>
      </c>
      <c r="C38" s="41">
        <v>86960</v>
      </c>
      <c r="D38" s="77">
        <v>0.02765303710706689</v>
      </c>
      <c r="E38" s="29">
        <v>0</v>
      </c>
      <c r="F38" s="98" t="s">
        <v>87</v>
      </c>
      <c r="G38" s="29"/>
      <c r="H38" s="41">
        <v>0</v>
      </c>
      <c r="I38" s="141">
        <f t="shared" si="14"/>
        <v>86960</v>
      </c>
      <c r="J38" s="40">
        <v>0</v>
      </c>
      <c r="K38" s="40">
        <v>0</v>
      </c>
      <c r="L38" s="41">
        <v>0</v>
      </c>
      <c r="M38" s="152">
        <f t="shared" si="15"/>
        <v>0</v>
      </c>
      <c r="N38" s="141">
        <f t="shared" si="17"/>
        <v>86960</v>
      </c>
      <c r="O38" s="41">
        <v>18648</v>
      </c>
      <c r="P38" s="173">
        <f t="shared" si="18"/>
        <v>105608</v>
      </c>
      <c r="Q38" s="40">
        <v>0</v>
      </c>
      <c r="R38" s="41">
        <f t="shared" si="19"/>
        <v>0</v>
      </c>
      <c r="S38" s="179">
        <f t="shared" si="16"/>
        <v>105608</v>
      </c>
      <c r="T38" s="167">
        <v>0.019146143750482514</v>
      </c>
      <c r="U38" s="110" t="s">
        <v>52</v>
      </c>
    </row>
    <row r="39" spans="1:21" s="9" customFormat="1" ht="12">
      <c r="A39" s="89"/>
      <c r="B39" s="7" t="s">
        <v>53</v>
      </c>
      <c r="C39" s="41">
        <v>55899</v>
      </c>
      <c r="D39" s="77">
        <v>0.04527095254123191</v>
      </c>
      <c r="E39" s="29">
        <v>0</v>
      </c>
      <c r="F39" s="98" t="s">
        <v>87</v>
      </c>
      <c r="G39" s="29"/>
      <c r="H39" s="41">
        <v>6</v>
      </c>
      <c r="I39" s="141">
        <f t="shared" si="14"/>
        <v>55905</v>
      </c>
      <c r="J39" s="40">
        <v>0</v>
      </c>
      <c r="K39" s="40">
        <v>0</v>
      </c>
      <c r="L39" s="41">
        <v>0</v>
      </c>
      <c r="M39" s="152">
        <f t="shared" si="15"/>
        <v>0</v>
      </c>
      <c r="N39" s="141">
        <f t="shared" si="17"/>
        <v>55905</v>
      </c>
      <c r="O39" s="41">
        <v>21155</v>
      </c>
      <c r="P39" s="173">
        <f t="shared" si="18"/>
        <v>77060</v>
      </c>
      <c r="Q39" s="40">
        <v>0</v>
      </c>
      <c r="R39" s="41">
        <f t="shared" si="19"/>
        <v>0</v>
      </c>
      <c r="S39" s="179">
        <f t="shared" si="16"/>
        <v>77060</v>
      </c>
      <c r="T39" s="167">
        <v>0.06434993991795693</v>
      </c>
      <c r="U39" s="110" t="s">
        <v>54</v>
      </c>
    </row>
    <row r="40" spans="1:21" s="9" customFormat="1" ht="12">
      <c r="A40" s="89"/>
      <c r="B40" s="7" t="s">
        <v>56</v>
      </c>
      <c r="C40" s="41">
        <v>10524</v>
      </c>
      <c r="D40" s="77">
        <v>0.12112496005113454</v>
      </c>
      <c r="E40" s="29">
        <v>0</v>
      </c>
      <c r="F40" s="98" t="s">
        <v>87</v>
      </c>
      <c r="G40" s="29"/>
      <c r="H40" s="41">
        <v>0</v>
      </c>
      <c r="I40" s="141">
        <f t="shared" si="14"/>
        <v>10524</v>
      </c>
      <c r="J40" s="40">
        <v>0</v>
      </c>
      <c r="K40" s="40">
        <v>0</v>
      </c>
      <c r="L40" s="41">
        <v>0</v>
      </c>
      <c r="M40" s="152">
        <f t="shared" si="15"/>
        <v>0</v>
      </c>
      <c r="N40" s="141">
        <f t="shared" si="17"/>
        <v>10524</v>
      </c>
      <c r="O40" s="41">
        <v>0</v>
      </c>
      <c r="P40" s="173">
        <f t="shared" si="18"/>
        <v>10524</v>
      </c>
      <c r="Q40" s="40">
        <v>0</v>
      </c>
      <c r="R40" s="41">
        <f t="shared" si="19"/>
        <v>0</v>
      </c>
      <c r="S40" s="179">
        <f t="shared" si="16"/>
        <v>10524</v>
      </c>
      <c r="T40" s="167">
        <v>0.12112496005113454</v>
      </c>
      <c r="U40" s="110" t="s">
        <v>56</v>
      </c>
    </row>
    <row r="41" spans="1:21" s="9" customFormat="1" ht="12">
      <c r="A41" s="89"/>
      <c r="B41" s="7" t="s">
        <v>57</v>
      </c>
      <c r="C41" s="41">
        <v>10354</v>
      </c>
      <c r="D41" s="77">
        <v>0.19962924342486385</v>
      </c>
      <c r="E41" s="29">
        <v>0</v>
      </c>
      <c r="F41" s="98" t="s">
        <v>87</v>
      </c>
      <c r="G41" s="29"/>
      <c r="H41" s="41">
        <v>0</v>
      </c>
      <c r="I41" s="141">
        <f t="shared" si="14"/>
        <v>10354</v>
      </c>
      <c r="J41" s="40">
        <v>0</v>
      </c>
      <c r="K41" s="40">
        <v>0</v>
      </c>
      <c r="L41" s="41">
        <v>0</v>
      </c>
      <c r="M41" s="152">
        <f t="shared" si="15"/>
        <v>0</v>
      </c>
      <c r="N41" s="141">
        <f t="shared" si="17"/>
        <v>10354</v>
      </c>
      <c r="O41" s="41">
        <v>0</v>
      </c>
      <c r="P41" s="173">
        <f t="shared" si="18"/>
        <v>10354</v>
      </c>
      <c r="Q41" s="40">
        <v>0</v>
      </c>
      <c r="R41" s="41">
        <f t="shared" si="19"/>
        <v>0</v>
      </c>
      <c r="S41" s="179">
        <f t="shared" si="16"/>
        <v>10354</v>
      </c>
      <c r="T41" s="167">
        <v>0.19962924342486385</v>
      </c>
      <c r="U41" s="110" t="s">
        <v>57</v>
      </c>
    </row>
    <row r="42" spans="1:21" s="9" customFormat="1" ht="12">
      <c r="A42" s="89"/>
      <c r="B42" s="7" t="s">
        <v>58</v>
      </c>
      <c r="C42" s="41">
        <v>89883</v>
      </c>
      <c r="D42" s="77">
        <v>0.08825096253965178</v>
      </c>
      <c r="E42" s="29">
        <v>0</v>
      </c>
      <c r="F42" s="98" t="s">
        <v>87</v>
      </c>
      <c r="G42" s="29"/>
      <c r="H42" s="41">
        <v>100</v>
      </c>
      <c r="I42" s="141">
        <f t="shared" si="14"/>
        <v>89983</v>
      </c>
      <c r="J42" s="40">
        <v>86</v>
      </c>
      <c r="K42" s="40">
        <v>0</v>
      </c>
      <c r="L42" s="41">
        <v>0</v>
      </c>
      <c r="M42" s="152">
        <f t="shared" si="15"/>
        <v>86</v>
      </c>
      <c r="N42" s="141">
        <f t="shared" si="17"/>
        <v>90069</v>
      </c>
      <c r="O42" s="41">
        <v>9463</v>
      </c>
      <c r="P42" s="173">
        <f t="shared" si="18"/>
        <v>99446</v>
      </c>
      <c r="Q42" s="40">
        <v>0</v>
      </c>
      <c r="R42" s="41">
        <f t="shared" si="19"/>
        <v>86</v>
      </c>
      <c r="S42" s="179">
        <f t="shared" si="16"/>
        <v>99532</v>
      </c>
      <c r="T42" s="167">
        <v>0.11812350449914061</v>
      </c>
      <c r="U42" s="110" t="s">
        <v>58</v>
      </c>
    </row>
    <row r="43" spans="1:21" s="9" customFormat="1" ht="12">
      <c r="A43" s="89"/>
      <c r="B43" s="7" t="s">
        <v>59</v>
      </c>
      <c r="C43" s="41">
        <v>70403</v>
      </c>
      <c r="D43" s="77">
        <v>0.0879266917002766</v>
      </c>
      <c r="E43" s="29">
        <v>0</v>
      </c>
      <c r="F43" s="98" t="s">
        <v>87</v>
      </c>
      <c r="G43" s="29"/>
      <c r="H43" s="41">
        <v>0</v>
      </c>
      <c r="I43" s="141">
        <f t="shared" si="14"/>
        <v>70403</v>
      </c>
      <c r="J43" s="40">
        <v>0</v>
      </c>
      <c r="K43" s="40">
        <v>0</v>
      </c>
      <c r="L43" s="41">
        <v>0</v>
      </c>
      <c r="M43" s="152">
        <f t="shared" si="15"/>
        <v>0</v>
      </c>
      <c r="N43" s="141">
        <f t="shared" si="17"/>
        <v>70403</v>
      </c>
      <c r="O43" s="41">
        <v>4999</v>
      </c>
      <c r="P43" s="173">
        <f t="shared" si="18"/>
        <v>75402</v>
      </c>
      <c r="Q43" s="40">
        <v>0</v>
      </c>
      <c r="R43" s="41">
        <f t="shared" si="19"/>
        <v>0</v>
      </c>
      <c r="S43" s="179">
        <f t="shared" si="16"/>
        <v>75402</v>
      </c>
      <c r="T43" s="167">
        <v>0.139140681653372</v>
      </c>
      <c r="U43" s="110" t="s">
        <v>60</v>
      </c>
    </row>
    <row r="44" spans="1:21" s="9" customFormat="1" ht="12">
      <c r="A44" s="89"/>
      <c r="B44" s="7" t="s">
        <v>61</v>
      </c>
      <c r="C44" s="41">
        <v>100498</v>
      </c>
      <c r="D44" s="77">
        <v>0.028249281234332953</v>
      </c>
      <c r="E44" s="29">
        <v>0</v>
      </c>
      <c r="F44" s="98" t="s">
        <v>87</v>
      </c>
      <c r="G44" s="29"/>
      <c r="H44" s="41">
        <v>244</v>
      </c>
      <c r="I44" s="141">
        <f t="shared" si="14"/>
        <v>100742</v>
      </c>
      <c r="J44" s="40">
        <v>0</v>
      </c>
      <c r="K44" s="40">
        <v>0</v>
      </c>
      <c r="L44" s="41">
        <v>0</v>
      </c>
      <c r="M44" s="152">
        <f t="shared" si="15"/>
        <v>0</v>
      </c>
      <c r="N44" s="141">
        <f t="shared" si="17"/>
        <v>100742</v>
      </c>
      <c r="O44" s="41">
        <v>10359</v>
      </c>
      <c r="P44" s="173">
        <f t="shared" si="18"/>
        <v>111101</v>
      </c>
      <c r="Q44" s="40">
        <v>0</v>
      </c>
      <c r="R44" s="41">
        <f t="shared" si="19"/>
        <v>0</v>
      </c>
      <c r="S44" s="179">
        <f t="shared" si="16"/>
        <v>111101</v>
      </c>
      <c r="T44" s="167">
        <v>0.03909428456523976</v>
      </c>
      <c r="U44" s="110" t="s">
        <v>62</v>
      </c>
    </row>
    <row r="45" spans="1:21" s="9" customFormat="1" ht="12">
      <c r="A45" s="89"/>
      <c r="B45" s="7" t="s">
        <v>64</v>
      </c>
      <c r="C45" s="41">
        <v>28580</v>
      </c>
      <c r="D45" s="77">
        <v>-0.05037214247740564</v>
      </c>
      <c r="E45" s="29">
        <v>0</v>
      </c>
      <c r="F45" s="98" t="s">
        <v>87</v>
      </c>
      <c r="G45" s="29"/>
      <c r="H45" s="41">
        <v>18</v>
      </c>
      <c r="I45" s="141">
        <f t="shared" si="14"/>
        <v>28598</v>
      </c>
      <c r="J45" s="40">
        <v>0</v>
      </c>
      <c r="K45" s="40">
        <v>0</v>
      </c>
      <c r="L45" s="41">
        <v>0</v>
      </c>
      <c r="M45" s="152">
        <f t="shared" si="15"/>
        <v>0</v>
      </c>
      <c r="N45" s="141">
        <f t="shared" si="17"/>
        <v>28598</v>
      </c>
      <c r="O45" s="41">
        <v>5386</v>
      </c>
      <c r="P45" s="173">
        <f t="shared" si="18"/>
        <v>33984</v>
      </c>
      <c r="Q45" s="40">
        <v>0</v>
      </c>
      <c r="R45" s="41">
        <f t="shared" si="19"/>
        <v>0</v>
      </c>
      <c r="S45" s="179">
        <f t="shared" si="16"/>
        <v>33984</v>
      </c>
      <c r="T45" s="167">
        <v>-0.09631441791203531</v>
      </c>
      <c r="U45" s="110" t="s">
        <v>65</v>
      </c>
    </row>
    <row r="46" spans="1:21" s="9" customFormat="1" ht="12">
      <c r="A46" s="89"/>
      <c r="B46" s="7" t="s">
        <v>67</v>
      </c>
      <c r="C46" s="41">
        <v>37263</v>
      </c>
      <c r="D46" s="77">
        <v>0.028597454936925497</v>
      </c>
      <c r="E46" s="29">
        <v>0</v>
      </c>
      <c r="F46" s="98" t="s">
        <v>87</v>
      </c>
      <c r="G46" s="29"/>
      <c r="H46" s="41">
        <v>68</v>
      </c>
      <c r="I46" s="141">
        <f t="shared" si="14"/>
        <v>37331</v>
      </c>
      <c r="J46" s="40">
        <v>0</v>
      </c>
      <c r="K46" s="40">
        <v>0</v>
      </c>
      <c r="L46" s="41">
        <v>0</v>
      </c>
      <c r="M46" s="152">
        <f t="shared" si="15"/>
        <v>0</v>
      </c>
      <c r="N46" s="141">
        <f t="shared" si="17"/>
        <v>37331</v>
      </c>
      <c r="O46" s="41">
        <v>10917</v>
      </c>
      <c r="P46" s="173">
        <f t="shared" si="18"/>
        <v>48248</v>
      </c>
      <c r="Q46" s="40">
        <v>0</v>
      </c>
      <c r="R46" s="41">
        <f t="shared" si="19"/>
        <v>0</v>
      </c>
      <c r="S46" s="179">
        <f t="shared" si="16"/>
        <v>48248</v>
      </c>
      <c r="T46" s="167">
        <v>0.030918142774727035</v>
      </c>
      <c r="U46" s="110" t="s">
        <v>67</v>
      </c>
    </row>
    <row r="47" spans="1:21" s="9" customFormat="1" ht="12">
      <c r="A47" s="89"/>
      <c r="B47" s="7" t="s">
        <v>74</v>
      </c>
      <c r="C47" s="41">
        <v>14179</v>
      </c>
      <c r="D47" s="77">
        <v>0.1183058600836028</v>
      </c>
      <c r="E47" s="29">
        <v>0</v>
      </c>
      <c r="F47" s="98" t="s">
        <v>87</v>
      </c>
      <c r="G47" s="29"/>
      <c r="H47" s="41">
        <v>12</v>
      </c>
      <c r="I47" s="141">
        <f t="shared" si="14"/>
        <v>14191</v>
      </c>
      <c r="J47" s="40">
        <v>0</v>
      </c>
      <c r="K47" s="40">
        <v>0</v>
      </c>
      <c r="L47" s="41">
        <v>0</v>
      </c>
      <c r="M47" s="152">
        <f t="shared" si="15"/>
        <v>0</v>
      </c>
      <c r="N47" s="141">
        <f t="shared" si="17"/>
        <v>14191</v>
      </c>
      <c r="O47" s="41">
        <v>9382</v>
      </c>
      <c r="P47" s="173">
        <f t="shared" si="18"/>
        <v>23573</v>
      </c>
      <c r="Q47" s="40">
        <v>0</v>
      </c>
      <c r="R47" s="41">
        <f t="shared" si="19"/>
        <v>0</v>
      </c>
      <c r="S47" s="179">
        <f t="shared" si="16"/>
        <v>23573</v>
      </c>
      <c r="T47" s="167">
        <v>0.09835989190196627</v>
      </c>
      <c r="U47" s="110" t="s">
        <v>74</v>
      </c>
    </row>
    <row r="48" spans="1:21" s="9" customFormat="1" ht="12">
      <c r="A48" s="89"/>
      <c r="B48" s="7" t="s">
        <v>73</v>
      </c>
      <c r="C48" s="41">
        <v>6866</v>
      </c>
      <c r="D48" s="77">
        <v>0.01658276576843352</v>
      </c>
      <c r="E48" s="29">
        <v>0</v>
      </c>
      <c r="F48" s="98" t="s">
        <v>87</v>
      </c>
      <c r="G48" s="29"/>
      <c r="H48" s="41">
        <v>0</v>
      </c>
      <c r="I48" s="141">
        <f t="shared" si="14"/>
        <v>6866</v>
      </c>
      <c r="J48" s="40">
        <v>0</v>
      </c>
      <c r="K48" s="40">
        <v>0</v>
      </c>
      <c r="L48" s="41">
        <v>0</v>
      </c>
      <c r="M48" s="152">
        <f t="shared" si="15"/>
        <v>0</v>
      </c>
      <c r="N48" s="141">
        <f t="shared" si="17"/>
        <v>6866</v>
      </c>
      <c r="O48" s="41">
        <v>6032</v>
      </c>
      <c r="P48" s="173">
        <f t="shared" si="18"/>
        <v>12898</v>
      </c>
      <c r="Q48" s="40">
        <v>0</v>
      </c>
      <c r="R48" s="41">
        <f t="shared" si="19"/>
        <v>0</v>
      </c>
      <c r="S48" s="179">
        <f t="shared" si="16"/>
        <v>12898</v>
      </c>
      <c r="T48" s="167">
        <v>0.06630291005291006</v>
      </c>
      <c r="U48" s="110" t="s">
        <v>73</v>
      </c>
    </row>
    <row r="49" spans="1:21" s="10" customFormat="1" ht="12">
      <c r="A49" s="89"/>
      <c r="B49" s="7" t="s">
        <v>75</v>
      </c>
      <c r="C49" s="41">
        <v>89743</v>
      </c>
      <c r="D49" s="77">
        <v>-0.11587606521846215</v>
      </c>
      <c r="E49" s="29">
        <v>0</v>
      </c>
      <c r="F49" s="98" t="s">
        <v>87</v>
      </c>
      <c r="G49" s="29"/>
      <c r="H49" s="41">
        <v>10628</v>
      </c>
      <c r="I49" s="141">
        <f t="shared" si="14"/>
        <v>100371</v>
      </c>
      <c r="J49" s="40">
        <v>0</v>
      </c>
      <c r="K49" s="40">
        <v>0</v>
      </c>
      <c r="L49" s="41">
        <v>0</v>
      </c>
      <c r="M49" s="152">
        <f t="shared" si="15"/>
        <v>0</v>
      </c>
      <c r="N49" s="141">
        <f t="shared" si="17"/>
        <v>100371</v>
      </c>
      <c r="O49" s="41">
        <v>30497</v>
      </c>
      <c r="P49" s="173">
        <f t="shared" si="18"/>
        <v>130868</v>
      </c>
      <c r="Q49" s="40">
        <v>0</v>
      </c>
      <c r="R49" s="41">
        <f t="shared" si="19"/>
        <v>0</v>
      </c>
      <c r="S49" s="179">
        <f t="shared" si="16"/>
        <v>130868</v>
      </c>
      <c r="T49" s="167">
        <v>-0.06580910434230157</v>
      </c>
      <c r="U49" s="110" t="s">
        <v>75</v>
      </c>
    </row>
    <row r="50" spans="1:21" s="9" customFormat="1" ht="12">
      <c r="A50" s="131"/>
      <c r="B50" s="7" t="s">
        <v>76</v>
      </c>
      <c r="C50" s="41">
        <v>14212</v>
      </c>
      <c r="D50" s="77">
        <v>0.09940434748975013</v>
      </c>
      <c r="E50" s="29">
        <v>0</v>
      </c>
      <c r="F50" s="98" t="s">
        <v>87</v>
      </c>
      <c r="G50" s="29"/>
      <c r="H50" s="41">
        <v>0</v>
      </c>
      <c r="I50" s="141">
        <f t="shared" si="14"/>
        <v>14212</v>
      </c>
      <c r="J50" s="40">
        <v>0</v>
      </c>
      <c r="K50" s="40">
        <v>0</v>
      </c>
      <c r="L50" s="41">
        <v>0</v>
      </c>
      <c r="M50" s="152">
        <f t="shared" si="15"/>
        <v>0</v>
      </c>
      <c r="N50" s="141">
        <f t="shared" si="17"/>
        <v>14212</v>
      </c>
      <c r="O50" s="41">
        <v>12061</v>
      </c>
      <c r="P50" s="173">
        <f t="shared" si="18"/>
        <v>26273</v>
      </c>
      <c r="Q50" s="40">
        <v>0</v>
      </c>
      <c r="R50" s="41">
        <f t="shared" si="19"/>
        <v>0</v>
      </c>
      <c r="S50" s="179">
        <f t="shared" si="16"/>
        <v>26273</v>
      </c>
      <c r="T50" s="167">
        <v>0.02114345679972016</v>
      </c>
      <c r="U50" s="110" t="s">
        <v>77</v>
      </c>
    </row>
    <row r="51" spans="1:21" s="9" customFormat="1" ht="12">
      <c r="A51" s="89"/>
      <c r="B51" s="7" t="s">
        <v>78</v>
      </c>
      <c r="C51" s="41">
        <v>14757</v>
      </c>
      <c r="D51" s="77">
        <v>0.05997701479672461</v>
      </c>
      <c r="E51" s="29">
        <v>0</v>
      </c>
      <c r="F51" s="98" t="s">
        <v>87</v>
      </c>
      <c r="G51" s="29"/>
      <c r="H51" s="41">
        <v>0</v>
      </c>
      <c r="I51" s="141">
        <f t="shared" si="14"/>
        <v>14757</v>
      </c>
      <c r="J51" s="40">
        <v>0</v>
      </c>
      <c r="K51" s="40">
        <v>0</v>
      </c>
      <c r="L51" s="41">
        <v>0</v>
      </c>
      <c r="M51" s="152">
        <f t="shared" si="15"/>
        <v>0</v>
      </c>
      <c r="N51" s="141">
        <f t="shared" si="17"/>
        <v>14757</v>
      </c>
      <c r="O51" s="41">
        <v>11111</v>
      </c>
      <c r="P51" s="173">
        <f t="shared" si="18"/>
        <v>25868</v>
      </c>
      <c r="Q51" s="40">
        <v>0</v>
      </c>
      <c r="R51" s="41">
        <f t="shared" si="19"/>
        <v>0</v>
      </c>
      <c r="S51" s="179">
        <f t="shared" si="16"/>
        <v>25868</v>
      </c>
      <c r="T51" s="167">
        <v>0.0031800201659815406</v>
      </c>
      <c r="U51" s="110" t="s">
        <v>78</v>
      </c>
    </row>
    <row r="52" spans="1:21" s="9" customFormat="1" ht="12">
      <c r="A52" s="89"/>
      <c r="B52" s="7" t="s">
        <v>79</v>
      </c>
      <c r="C52" s="41">
        <v>5997</v>
      </c>
      <c r="D52" s="77">
        <v>0.009086320040383645</v>
      </c>
      <c r="E52" s="29">
        <v>0</v>
      </c>
      <c r="F52" s="98" t="s">
        <v>87</v>
      </c>
      <c r="G52" s="29"/>
      <c r="H52" s="41">
        <v>26</v>
      </c>
      <c r="I52" s="141">
        <f t="shared" si="14"/>
        <v>6023</v>
      </c>
      <c r="J52" s="40">
        <v>0</v>
      </c>
      <c r="K52" s="40">
        <v>0</v>
      </c>
      <c r="L52" s="41">
        <v>0</v>
      </c>
      <c r="M52" s="152">
        <f t="shared" si="15"/>
        <v>0</v>
      </c>
      <c r="N52" s="141">
        <f t="shared" si="17"/>
        <v>6023</v>
      </c>
      <c r="O52" s="41">
        <v>10048</v>
      </c>
      <c r="P52" s="173">
        <f t="shared" si="18"/>
        <v>16071</v>
      </c>
      <c r="Q52" s="40">
        <v>0</v>
      </c>
      <c r="R52" s="41">
        <f t="shared" si="19"/>
        <v>0</v>
      </c>
      <c r="S52" s="179">
        <f t="shared" si="16"/>
        <v>16071</v>
      </c>
      <c r="T52" s="167">
        <v>-0.03338145073980513</v>
      </c>
      <c r="U52" s="110" t="s">
        <v>79</v>
      </c>
    </row>
    <row r="53" spans="1:21" s="9" customFormat="1" ht="12">
      <c r="A53" s="89"/>
      <c r="B53" s="7" t="s">
        <v>80</v>
      </c>
      <c r="C53" s="41">
        <v>11283</v>
      </c>
      <c r="D53" s="77">
        <v>0.031635731919173446</v>
      </c>
      <c r="E53" s="29">
        <v>0</v>
      </c>
      <c r="F53" s="98" t="s">
        <v>87</v>
      </c>
      <c r="G53" s="29"/>
      <c r="H53" s="41">
        <v>172</v>
      </c>
      <c r="I53" s="141">
        <f t="shared" si="14"/>
        <v>11455</v>
      </c>
      <c r="J53" s="40">
        <v>0</v>
      </c>
      <c r="K53" s="40">
        <v>0</v>
      </c>
      <c r="L53" s="41">
        <v>0</v>
      </c>
      <c r="M53" s="48">
        <f t="shared" si="15"/>
        <v>0</v>
      </c>
      <c r="N53" s="141">
        <f t="shared" si="17"/>
        <v>11455</v>
      </c>
      <c r="O53" s="41">
        <v>14399</v>
      </c>
      <c r="P53" s="173">
        <f t="shared" si="18"/>
        <v>25854</v>
      </c>
      <c r="Q53" s="40">
        <v>0</v>
      </c>
      <c r="R53" s="41">
        <f t="shared" si="19"/>
        <v>0</v>
      </c>
      <c r="S53" s="179">
        <f t="shared" si="16"/>
        <v>25854</v>
      </c>
      <c r="T53" s="167">
        <v>-0.03562236562348465</v>
      </c>
      <c r="U53" s="110" t="s">
        <v>80</v>
      </c>
    </row>
    <row r="54" spans="1:21" s="9" customFormat="1" ht="12">
      <c r="A54" s="89"/>
      <c r="B54" s="7" t="s">
        <v>81</v>
      </c>
      <c r="C54" s="41">
        <v>65387</v>
      </c>
      <c r="D54" s="77">
        <v>-0.006789804660205972</v>
      </c>
      <c r="E54" s="29">
        <v>0</v>
      </c>
      <c r="F54" s="98" t="s">
        <v>87</v>
      </c>
      <c r="G54" s="29"/>
      <c r="H54" s="41">
        <v>11392</v>
      </c>
      <c r="I54" s="141">
        <f t="shared" si="14"/>
        <v>76779</v>
      </c>
      <c r="J54" s="40">
        <v>17</v>
      </c>
      <c r="K54" s="40">
        <v>0</v>
      </c>
      <c r="L54" s="41">
        <v>0</v>
      </c>
      <c r="M54" s="152">
        <f t="shared" si="15"/>
        <v>17</v>
      </c>
      <c r="N54" s="141">
        <f t="shared" si="17"/>
        <v>76796</v>
      </c>
      <c r="O54" s="41">
        <v>22959</v>
      </c>
      <c r="P54" s="173">
        <f t="shared" si="18"/>
        <v>99738</v>
      </c>
      <c r="Q54" s="40">
        <v>0</v>
      </c>
      <c r="R54" s="41">
        <f t="shared" si="19"/>
        <v>17</v>
      </c>
      <c r="S54" s="179">
        <f t="shared" si="16"/>
        <v>99755</v>
      </c>
      <c r="T54" s="167">
        <v>0.002240485472009002</v>
      </c>
      <c r="U54" s="110" t="s">
        <v>81</v>
      </c>
    </row>
    <row r="55" spans="1:21" s="9" customFormat="1" ht="12">
      <c r="A55" s="89"/>
      <c r="B55" s="7" t="s">
        <v>82</v>
      </c>
      <c r="C55" s="41">
        <v>12121</v>
      </c>
      <c r="D55" s="78">
        <v>0.03254110230854417</v>
      </c>
      <c r="E55" s="29">
        <v>0</v>
      </c>
      <c r="F55" s="99" t="s">
        <v>87</v>
      </c>
      <c r="G55" s="29"/>
      <c r="H55" s="41">
        <v>4</v>
      </c>
      <c r="I55" s="141">
        <f t="shared" si="14"/>
        <v>12125</v>
      </c>
      <c r="J55" s="40">
        <v>0</v>
      </c>
      <c r="K55" s="40">
        <v>0</v>
      </c>
      <c r="L55" s="41">
        <v>0</v>
      </c>
      <c r="M55" s="152">
        <f t="shared" si="15"/>
        <v>0</v>
      </c>
      <c r="N55" s="141">
        <f t="shared" si="17"/>
        <v>12125</v>
      </c>
      <c r="O55" s="41">
        <v>12793</v>
      </c>
      <c r="P55" s="173">
        <f t="shared" si="18"/>
        <v>24918</v>
      </c>
      <c r="Q55" s="40">
        <v>0</v>
      </c>
      <c r="R55" s="41">
        <f t="shared" si="19"/>
        <v>0</v>
      </c>
      <c r="S55" s="179">
        <f t="shared" si="16"/>
        <v>24918</v>
      </c>
      <c r="T55" s="167">
        <v>0.0007228915662650603</v>
      </c>
      <c r="U55" s="110" t="s">
        <v>83</v>
      </c>
    </row>
    <row r="56" spans="1:21" s="9" customFormat="1" ht="24.75" thickBot="1">
      <c r="A56" s="89"/>
      <c r="B56" s="26" t="s">
        <v>100</v>
      </c>
      <c r="C56" s="39">
        <f>SUM(C27:C55)</f>
        <v>1285429</v>
      </c>
      <c r="D56" s="79">
        <v>0.04040355804485597</v>
      </c>
      <c r="E56" s="30">
        <f>SUM(E27:E55)</f>
        <v>984</v>
      </c>
      <c r="F56" s="77"/>
      <c r="G56" s="30"/>
      <c r="H56" s="39">
        <f aca="true" t="shared" si="20" ref="H56:R56">SUM(H27:H55)</f>
        <v>46550</v>
      </c>
      <c r="I56" s="140">
        <f t="shared" si="20"/>
        <v>1332963</v>
      </c>
      <c r="J56" s="38">
        <f t="shared" si="20"/>
        <v>2051</v>
      </c>
      <c r="K56" s="38">
        <f t="shared" si="20"/>
        <v>1360</v>
      </c>
      <c r="L56" s="39">
        <f t="shared" si="20"/>
        <v>0</v>
      </c>
      <c r="M56" s="138">
        <f t="shared" si="20"/>
        <v>3411</v>
      </c>
      <c r="N56" s="140">
        <f t="shared" si="20"/>
        <v>1336374</v>
      </c>
      <c r="O56" s="39">
        <f t="shared" si="20"/>
        <v>332115</v>
      </c>
      <c r="P56" s="175">
        <f>SUM(P27:P55)</f>
        <v>1665078</v>
      </c>
      <c r="Q56" s="38">
        <f t="shared" si="20"/>
        <v>0</v>
      </c>
      <c r="R56" s="39">
        <f t="shared" si="20"/>
        <v>3411</v>
      </c>
      <c r="S56" s="178">
        <f>SUM(S27:S55)</f>
        <v>1668489</v>
      </c>
      <c r="T56" s="223">
        <v>0.03204398633251767</v>
      </c>
      <c r="U56" s="112" t="s">
        <v>100</v>
      </c>
    </row>
    <row r="57" spans="1:21" s="9" customFormat="1" ht="12">
      <c r="A57" s="89"/>
      <c r="B57" s="7" t="s">
        <v>19</v>
      </c>
      <c r="C57" s="41">
        <v>331914</v>
      </c>
      <c r="D57" s="57">
        <v>0.10699253586984799</v>
      </c>
      <c r="E57" s="29">
        <v>1420813</v>
      </c>
      <c r="F57" s="57">
        <v>0.21049237144600033</v>
      </c>
      <c r="G57" s="29"/>
      <c r="H57" s="41">
        <v>10564</v>
      </c>
      <c r="I57" s="141">
        <f aca="true" t="shared" si="21" ref="I57:I62">SUM(C57+E57+G57+H57)</f>
        <v>1763291</v>
      </c>
      <c r="J57" s="40">
        <v>4939</v>
      </c>
      <c r="K57" s="40">
        <v>74331</v>
      </c>
      <c r="L57" s="41">
        <v>0</v>
      </c>
      <c r="M57" s="152">
        <f aca="true" t="shared" si="22" ref="M57:M62">SUM(J57:L57)</f>
        <v>79270</v>
      </c>
      <c r="N57" s="141">
        <f aca="true" t="shared" si="23" ref="N57:N62">SUM(I57+M57)</f>
        <v>1842561</v>
      </c>
      <c r="O57" s="41">
        <v>1981</v>
      </c>
      <c r="P57" s="173">
        <f aca="true" t="shared" si="24" ref="P57:P62">I57+O57</f>
        <v>1765272</v>
      </c>
      <c r="Q57" s="40">
        <v>3141</v>
      </c>
      <c r="R57" s="41">
        <f aca="true" t="shared" si="25" ref="R57:R62">SUM(M57+Q57)</f>
        <v>82411</v>
      </c>
      <c r="S57" s="180">
        <f aca="true" t="shared" si="26" ref="S57:S62">SUM(P57+R57)</f>
        <v>1847683</v>
      </c>
      <c r="T57" s="214">
        <v>0.17375732215446832</v>
      </c>
      <c r="U57" s="132" t="s">
        <v>19</v>
      </c>
    </row>
    <row r="58" spans="1:22" s="9" customFormat="1" ht="12">
      <c r="A58" s="89"/>
      <c r="B58" s="7" t="s">
        <v>20</v>
      </c>
      <c r="C58" s="41">
        <v>45638</v>
      </c>
      <c r="D58" s="77">
        <v>-0.004428350166881177</v>
      </c>
      <c r="E58" s="29">
        <v>2239</v>
      </c>
      <c r="F58" s="77">
        <v>-0.4617788461538462</v>
      </c>
      <c r="G58" s="29"/>
      <c r="H58" s="41">
        <v>0</v>
      </c>
      <c r="I58" s="141">
        <f t="shared" si="21"/>
        <v>47877</v>
      </c>
      <c r="J58" s="40">
        <v>0</v>
      </c>
      <c r="K58" s="40">
        <v>0</v>
      </c>
      <c r="L58" s="41">
        <v>0</v>
      </c>
      <c r="M58" s="152">
        <f t="shared" si="22"/>
        <v>0</v>
      </c>
      <c r="N58" s="141">
        <f t="shared" si="23"/>
        <v>47877</v>
      </c>
      <c r="O58" s="41">
        <v>0</v>
      </c>
      <c r="P58" s="173">
        <f t="shared" si="24"/>
        <v>47877</v>
      </c>
      <c r="Q58" s="40">
        <v>0</v>
      </c>
      <c r="R58" s="41">
        <f t="shared" si="25"/>
        <v>0</v>
      </c>
      <c r="S58" s="184">
        <f t="shared" si="26"/>
        <v>47877</v>
      </c>
      <c r="T58" s="167">
        <v>-0.04247915041699166</v>
      </c>
      <c r="U58" s="110" t="s">
        <v>20</v>
      </c>
      <c r="V58" s="9">
        <v>342</v>
      </c>
    </row>
    <row r="59" spans="1:21" s="25" customFormat="1" ht="12.75" thickBot="1">
      <c r="A59" s="89"/>
      <c r="B59" s="7" t="s">
        <v>116</v>
      </c>
      <c r="C59" s="41">
        <v>0</v>
      </c>
      <c r="D59" s="77" t="s">
        <v>87</v>
      </c>
      <c r="E59" s="29">
        <v>0</v>
      </c>
      <c r="F59" s="98" t="s">
        <v>87</v>
      </c>
      <c r="G59" s="29"/>
      <c r="H59" s="41">
        <v>0</v>
      </c>
      <c r="I59" s="141">
        <f t="shared" si="21"/>
        <v>0</v>
      </c>
      <c r="J59" s="40">
        <v>0</v>
      </c>
      <c r="K59" s="40">
        <v>0</v>
      </c>
      <c r="L59" s="41">
        <v>0</v>
      </c>
      <c r="M59" s="152">
        <f t="shared" si="22"/>
        <v>0</v>
      </c>
      <c r="N59" s="141">
        <f t="shared" si="23"/>
        <v>0</v>
      </c>
      <c r="O59" s="41">
        <v>0</v>
      </c>
      <c r="P59" s="173">
        <f t="shared" si="24"/>
        <v>0</v>
      </c>
      <c r="Q59" s="40">
        <v>0</v>
      </c>
      <c r="R59" s="41">
        <f t="shared" si="25"/>
        <v>0</v>
      </c>
      <c r="S59" s="179">
        <f t="shared" si="26"/>
        <v>0</v>
      </c>
      <c r="T59" s="167"/>
      <c r="U59" s="113" t="s">
        <v>116</v>
      </c>
    </row>
    <row r="60" spans="1:21" s="9" customFormat="1" ht="12">
      <c r="A60" s="89"/>
      <c r="B60" s="7" t="s">
        <v>21</v>
      </c>
      <c r="C60" s="41">
        <v>4088</v>
      </c>
      <c r="D60" s="77">
        <v>0.09568480300187618</v>
      </c>
      <c r="E60" s="29">
        <v>0</v>
      </c>
      <c r="F60" s="98" t="s">
        <v>87</v>
      </c>
      <c r="G60" s="29"/>
      <c r="H60" s="41">
        <v>0</v>
      </c>
      <c r="I60" s="141">
        <f t="shared" si="21"/>
        <v>4088</v>
      </c>
      <c r="J60" s="40">
        <v>33</v>
      </c>
      <c r="K60" s="40">
        <v>0</v>
      </c>
      <c r="L60" s="41">
        <v>0</v>
      </c>
      <c r="M60" s="153">
        <f t="shared" si="22"/>
        <v>33</v>
      </c>
      <c r="N60" s="141">
        <f t="shared" si="23"/>
        <v>4121</v>
      </c>
      <c r="O60" s="41">
        <v>0</v>
      </c>
      <c r="P60" s="173">
        <f t="shared" si="24"/>
        <v>4088</v>
      </c>
      <c r="Q60" s="40">
        <v>0</v>
      </c>
      <c r="R60" s="41">
        <f t="shared" si="25"/>
        <v>33</v>
      </c>
      <c r="S60" s="179">
        <f t="shared" si="26"/>
        <v>4121</v>
      </c>
      <c r="T60" s="167">
        <v>0.08191126279863481</v>
      </c>
      <c r="U60" s="110" t="s">
        <v>21</v>
      </c>
    </row>
    <row r="61" spans="1:21" s="9" customFormat="1" ht="12">
      <c r="A61" s="89"/>
      <c r="B61" s="7" t="s">
        <v>117</v>
      </c>
      <c r="C61" s="41">
        <v>6675</v>
      </c>
      <c r="D61" s="77">
        <v>-0.2008859092541602</v>
      </c>
      <c r="E61" s="29">
        <v>0</v>
      </c>
      <c r="F61" s="98" t="s">
        <v>87</v>
      </c>
      <c r="G61" s="29"/>
      <c r="H61" s="41">
        <v>0</v>
      </c>
      <c r="I61" s="141">
        <f t="shared" si="21"/>
        <v>6675</v>
      </c>
      <c r="J61" s="40">
        <v>0</v>
      </c>
      <c r="K61" s="40">
        <v>0</v>
      </c>
      <c r="L61" s="41">
        <v>0</v>
      </c>
      <c r="M61" s="152">
        <f t="shared" si="22"/>
        <v>0</v>
      </c>
      <c r="N61" s="141">
        <f t="shared" si="23"/>
        <v>6675</v>
      </c>
      <c r="O61" s="41">
        <v>0</v>
      </c>
      <c r="P61" s="173">
        <f t="shared" si="24"/>
        <v>6675</v>
      </c>
      <c r="Q61" s="40">
        <v>0</v>
      </c>
      <c r="R61" s="41">
        <f t="shared" si="25"/>
        <v>0</v>
      </c>
      <c r="S61" s="179">
        <f t="shared" si="26"/>
        <v>6675</v>
      </c>
      <c r="T61" s="167">
        <v>-0.2008859092541602</v>
      </c>
      <c r="U61" s="110" t="s">
        <v>117</v>
      </c>
    </row>
    <row r="62" spans="1:21" s="9" customFormat="1" ht="12">
      <c r="A62" s="89"/>
      <c r="B62" s="7" t="s">
        <v>26</v>
      </c>
      <c r="C62" s="41">
        <v>22322</v>
      </c>
      <c r="D62" s="77">
        <v>0.9440863960982407</v>
      </c>
      <c r="E62" s="29">
        <v>0</v>
      </c>
      <c r="F62" s="98" t="s">
        <v>87</v>
      </c>
      <c r="G62" s="29"/>
      <c r="H62" s="41">
        <v>0</v>
      </c>
      <c r="I62" s="141">
        <f t="shared" si="21"/>
        <v>22322</v>
      </c>
      <c r="J62" s="40">
        <v>80</v>
      </c>
      <c r="K62" s="40">
        <v>289</v>
      </c>
      <c r="L62" s="41">
        <v>4</v>
      </c>
      <c r="M62" s="152">
        <f t="shared" si="22"/>
        <v>373</v>
      </c>
      <c r="N62" s="141">
        <f t="shared" si="23"/>
        <v>22695</v>
      </c>
      <c r="O62" s="41">
        <v>16</v>
      </c>
      <c r="P62" s="173">
        <f t="shared" si="24"/>
        <v>22338</v>
      </c>
      <c r="Q62" s="40">
        <v>6</v>
      </c>
      <c r="R62" s="41">
        <f t="shared" si="25"/>
        <v>379</v>
      </c>
      <c r="S62" s="179">
        <f t="shared" si="26"/>
        <v>22717</v>
      </c>
      <c r="T62" s="167">
        <v>0.8193977254525068</v>
      </c>
      <c r="U62" s="110" t="s">
        <v>27</v>
      </c>
    </row>
    <row r="63" spans="1:21" s="9" customFormat="1" ht="24.75" thickBot="1">
      <c r="A63" s="89"/>
      <c r="B63" s="26" t="s">
        <v>101</v>
      </c>
      <c r="C63" s="43">
        <f>SUM(C57:C62)</f>
        <v>410637</v>
      </c>
      <c r="D63" s="76">
        <v>0.11211106025603874</v>
      </c>
      <c r="E63" s="31">
        <f>SUM(E57:E62)</f>
        <v>1423052</v>
      </c>
      <c r="F63" s="76">
        <v>0.20729406335050463</v>
      </c>
      <c r="G63" s="31"/>
      <c r="H63" s="43">
        <f aca="true" t="shared" si="27" ref="H63:R63">SUM(H57:H62)</f>
        <v>10564</v>
      </c>
      <c r="I63" s="142">
        <f t="shared" si="27"/>
        <v>1844253</v>
      </c>
      <c r="J63" s="42">
        <f t="shared" si="27"/>
        <v>5052</v>
      </c>
      <c r="K63" s="42">
        <f t="shared" si="27"/>
        <v>74620</v>
      </c>
      <c r="L63" s="43">
        <f t="shared" si="27"/>
        <v>4</v>
      </c>
      <c r="M63" s="154">
        <f t="shared" si="27"/>
        <v>79676</v>
      </c>
      <c r="N63" s="142">
        <f t="shared" si="27"/>
        <v>1923929</v>
      </c>
      <c r="O63" s="43">
        <f t="shared" si="27"/>
        <v>1997</v>
      </c>
      <c r="P63" s="175">
        <f>SUM(P57:P62)</f>
        <v>1846250</v>
      </c>
      <c r="Q63" s="42">
        <f t="shared" si="27"/>
        <v>3147</v>
      </c>
      <c r="R63" s="43">
        <f t="shared" si="27"/>
        <v>82823</v>
      </c>
      <c r="S63" s="181">
        <f>SUM(S57:S62)</f>
        <v>1929073</v>
      </c>
      <c r="T63" s="223">
        <v>0.1699789545187135</v>
      </c>
      <c r="U63" s="112" t="s">
        <v>101</v>
      </c>
    </row>
    <row r="64" spans="1:21" s="9" customFormat="1" ht="12.75" thickBot="1">
      <c r="A64" s="89"/>
      <c r="B64" s="21"/>
      <c r="C64" s="120"/>
      <c r="D64" s="106"/>
      <c r="E64" s="32"/>
      <c r="F64" s="100"/>
      <c r="G64" s="32"/>
      <c r="H64" s="45"/>
      <c r="I64" s="143"/>
      <c r="J64" s="44"/>
      <c r="K64" s="44"/>
      <c r="L64" s="45"/>
      <c r="M64" s="155"/>
      <c r="N64" s="143"/>
      <c r="O64" s="45"/>
      <c r="P64" s="173"/>
      <c r="Q64" s="44"/>
      <c r="R64" s="45"/>
      <c r="S64" s="182"/>
      <c r="T64" s="167"/>
      <c r="U64" s="110"/>
    </row>
    <row r="65" spans="1:21" s="9" customFormat="1" ht="12">
      <c r="A65" s="89"/>
      <c r="B65" s="66" t="s">
        <v>110</v>
      </c>
      <c r="C65" s="49"/>
      <c r="D65" s="65"/>
      <c r="E65" s="33"/>
      <c r="F65" s="101"/>
      <c r="G65" s="33"/>
      <c r="H65" s="47"/>
      <c r="I65" s="47"/>
      <c r="J65" s="46"/>
      <c r="K65" s="46"/>
      <c r="L65" s="47"/>
      <c r="M65" s="46"/>
      <c r="N65" s="47"/>
      <c r="O65" s="183"/>
      <c r="P65" s="204"/>
      <c r="Q65" s="205"/>
      <c r="R65" s="183"/>
      <c r="S65" s="183"/>
      <c r="T65" s="214"/>
      <c r="U65" s="114" t="s">
        <v>110</v>
      </c>
    </row>
    <row r="66" spans="1:21" s="23" customFormat="1" ht="13.5" thickBot="1">
      <c r="A66" s="89"/>
      <c r="B66" s="130" t="s">
        <v>111</v>
      </c>
      <c r="C66" s="49">
        <f>+C8</f>
        <v>6936059</v>
      </c>
      <c r="D66" s="65">
        <f>SUM(D8)</f>
        <v>-0.01652454413974988</v>
      </c>
      <c r="E66" s="34">
        <f>+E8</f>
        <v>7213987</v>
      </c>
      <c r="F66" s="102">
        <f>SUM(F8)</f>
        <v>-0.09727962083173057</v>
      </c>
      <c r="G66" s="95"/>
      <c r="H66" s="49">
        <f aca="true" t="shared" si="28" ref="H66:N66">+H8</f>
        <v>2799974</v>
      </c>
      <c r="I66" s="49">
        <f t="shared" si="28"/>
        <v>16950020</v>
      </c>
      <c r="J66" s="48">
        <f t="shared" si="28"/>
        <v>14392</v>
      </c>
      <c r="K66" s="48">
        <f t="shared" si="28"/>
        <v>1104396</v>
      </c>
      <c r="L66" s="49">
        <f>+L8</f>
        <v>1056</v>
      </c>
      <c r="M66" s="48">
        <f t="shared" si="28"/>
        <v>1119844</v>
      </c>
      <c r="N66" s="49">
        <f t="shared" si="28"/>
        <v>18069864</v>
      </c>
      <c r="O66" s="186">
        <f>+O8</f>
        <v>10872</v>
      </c>
      <c r="P66" s="206">
        <f>+P8</f>
        <v>16960892</v>
      </c>
      <c r="Q66" s="207">
        <f>+Q8</f>
        <v>6986</v>
      </c>
      <c r="R66" s="184">
        <f>+R8</f>
        <v>1126830</v>
      </c>
      <c r="S66" s="184">
        <f>+S8</f>
        <v>18087722</v>
      </c>
      <c r="T66" s="167">
        <f>SUM(T8)</f>
        <v>-0.06496625209317045</v>
      </c>
      <c r="U66" s="115" t="s">
        <v>111</v>
      </c>
    </row>
    <row r="67" spans="1:21" s="8" customFormat="1" ht="12.75">
      <c r="A67" s="89"/>
      <c r="B67" s="121" t="s">
        <v>99</v>
      </c>
      <c r="C67" s="47"/>
      <c r="D67" s="286"/>
      <c r="E67" s="33"/>
      <c r="F67" s="101"/>
      <c r="G67" s="33"/>
      <c r="H67" s="47"/>
      <c r="I67" s="47"/>
      <c r="J67" s="46"/>
      <c r="K67" s="46"/>
      <c r="L67" s="47"/>
      <c r="M67" s="46"/>
      <c r="N67" s="47"/>
      <c r="O67" s="183"/>
      <c r="P67" s="204"/>
      <c r="Q67" s="205"/>
      <c r="R67" s="183"/>
      <c r="S67" s="183"/>
      <c r="T67" s="214"/>
      <c r="U67" s="114" t="s">
        <v>99</v>
      </c>
    </row>
    <row r="68" spans="1:21" ht="15.75">
      <c r="A68" s="89"/>
      <c r="B68" s="67" t="s">
        <v>108</v>
      </c>
      <c r="C68" s="49">
        <f>+C14</f>
        <v>9778156</v>
      </c>
      <c r="D68" s="104">
        <v>-0.0151277906197908</v>
      </c>
      <c r="E68" s="34">
        <f>+E14</f>
        <v>2496971</v>
      </c>
      <c r="F68" s="102">
        <v>-0.04527155400013688</v>
      </c>
      <c r="G68" s="95"/>
      <c r="H68" s="49">
        <f aca="true" t="shared" si="29" ref="H68:N68">+H14</f>
        <v>1376868</v>
      </c>
      <c r="I68" s="49">
        <f t="shared" si="29"/>
        <v>13651995</v>
      </c>
      <c r="J68" s="48">
        <f t="shared" si="29"/>
        <v>7981</v>
      </c>
      <c r="K68" s="48">
        <f t="shared" si="29"/>
        <v>650545</v>
      </c>
      <c r="L68" s="49">
        <f>+L14</f>
        <v>1328</v>
      </c>
      <c r="M68" s="48">
        <f t="shared" si="29"/>
        <v>659854</v>
      </c>
      <c r="N68" s="49">
        <f t="shared" si="29"/>
        <v>14311849</v>
      </c>
      <c r="O68" s="186">
        <f>+O14</f>
        <v>343890</v>
      </c>
      <c r="P68" s="206">
        <f>P14</f>
        <v>13995885</v>
      </c>
      <c r="Q68" s="207">
        <f>+Q14</f>
        <v>7879</v>
      </c>
      <c r="R68" s="184">
        <f>+R14</f>
        <v>667733</v>
      </c>
      <c r="S68" s="184">
        <f>+S14</f>
        <v>14663618</v>
      </c>
      <c r="T68" s="167">
        <v>-0.021308518702110764</v>
      </c>
      <c r="U68" s="115" t="s">
        <v>108</v>
      </c>
    </row>
    <row r="69" spans="1:21" s="4" customFormat="1" ht="12">
      <c r="A69" s="89"/>
      <c r="B69" s="68" t="s">
        <v>105</v>
      </c>
      <c r="C69" s="52"/>
      <c r="D69" s="65"/>
      <c r="E69" s="35"/>
      <c r="F69" s="103"/>
      <c r="G69" s="35"/>
      <c r="H69" s="52"/>
      <c r="I69" s="50"/>
      <c r="J69" s="50"/>
      <c r="K69" s="50"/>
      <c r="L69" s="52"/>
      <c r="M69" s="50"/>
      <c r="N69" s="52"/>
      <c r="O69" s="185"/>
      <c r="P69" s="208"/>
      <c r="Q69" s="209"/>
      <c r="R69" s="185"/>
      <c r="S69" s="185"/>
      <c r="T69" s="215"/>
      <c r="U69" s="116" t="s">
        <v>105</v>
      </c>
    </row>
    <row r="70" spans="1:21" ht="15.75">
      <c r="A70" s="89"/>
      <c r="B70" s="67" t="s">
        <v>106</v>
      </c>
      <c r="C70" s="49">
        <f>+C26</f>
        <v>3585170</v>
      </c>
      <c r="D70" s="65">
        <v>-0.012555511854831336</v>
      </c>
      <c r="E70" s="34">
        <f>+E26</f>
        <v>316004</v>
      </c>
      <c r="F70" s="104">
        <v>-0.10705081833800524</v>
      </c>
      <c r="G70" s="34"/>
      <c r="H70" s="51">
        <f aca="true" t="shared" si="30" ref="H70:N70">+H26</f>
        <v>71686</v>
      </c>
      <c r="I70" s="51">
        <f t="shared" si="30"/>
        <v>3972860</v>
      </c>
      <c r="J70" s="48">
        <f t="shared" si="30"/>
        <v>18461</v>
      </c>
      <c r="K70" s="34">
        <f t="shared" si="30"/>
        <v>205128</v>
      </c>
      <c r="L70" s="51">
        <f>+L26</f>
        <v>584</v>
      </c>
      <c r="M70" s="34">
        <f t="shared" si="30"/>
        <v>224173</v>
      </c>
      <c r="N70" s="51">
        <f t="shared" si="30"/>
        <v>4197033</v>
      </c>
      <c r="O70" s="184">
        <f>+O26</f>
        <v>58492</v>
      </c>
      <c r="P70" s="206">
        <f>P26</f>
        <v>4031352</v>
      </c>
      <c r="Q70" s="186">
        <f>+Q26</f>
        <v>2503</v>
      </c>
      <c r="R70" s="186">
        <f>+R26</f>
        <v>226676</v>
      </c>
      <c r="S70" s="186">
        <f>+S26</f>
        <v>4258028</v>
      </c>
      <c r="T70" s="167">
        <v>-0.027356503476983474</v>
      </c>
      <c r="U70" s="115" t="s">
        <v>106</v>
      </c>
    </row>
    <row r="71" spans="1:21" s="4" customFormat="1" ht="24">
      <c r="A71" s="89"/>
      <c r="B71" s="69" t="s">
        <v>100</v>
      </c>
      <c r="C71" s="52"/>
      <c r="D71" s="287"/>
      <c r="E71" s="35"/>
      <c r="F71" s="103"/>
      <c r="G71" s="35"/>
      <c r="H71" s="52"/>
      <c r="I71" s="52"/>
      <c r="J71" s="50"/>
      <c r="K71" s="50"/>
      <c r="L71" s="52"/>
      <c r="M71" s="50"/>
      <c r="N71" s="52"/>
      <c r="O71" s="185"/>
      <c r="P71" s="208"/>
      <c r="Q71" s="209"/>
      <c r="R71" s="185"/>
      <c r="S71" s="185"/>
      <c r="T71" s="215"/>
      <c r="U71" s="117" t="s">
        <v>100</v>
      </c>
    </row>
    <row r="72" spans="1:21" s="4" customFormat="1" ht="20.25" customHeight="1" thickBot="1">
      <c r="A72" s="89"/>
      <c r="B72" s="67" t="s">
        <v>107</v>
      </c>
      <c r="C72" s="123">
        <f>+C56</f>
        <v>1285429</v>
      </c>
      <c r="D72" s="65">
        <v>0.04040355804485597</v>
      </c>
      <c r="E72" s="123">
        <f>+E56</f>
        <v>984</v>
      </c>
      <c r="F72" s="105"/>
      <c r="G72" s="34"/>
      <c r="H72" s="123">
        <f aca="true" t="shared" si="31" ref="H72:N72">+H56</f>
        <v>46550</v>
      </c>
      <c r="I72" s="49">
        <f t="shared" si="31"/>
        <v>1332963</v>
      </c>
      <c r="J72" s="48">
        <f t="shared" si="31"/>
        <v>2051</v>
      </c>
      <c r="K72" s="48">
        <f t="shared" si="31"/>
        <v>1360</v>
      </c>
      <c r="L72" s="123">
        <f>+L56</f>
        <v>0</v>
      </c>
      <c r="M72" s="48">
        <f t="shared" si="31"/>
        <v>3411</v>
      </c>
      <c r="N72" s="123">
        <f t="shared" si="31"/>
        <v>1336374</v>
      </c>
      <c r="O72" s="184">
        <f>+O56</f>
        <v>332115</v>
      </c>
      <c r="P72" s="206">
        <f>P56</f>
        <v>1665078</v>
      </c>
      <c r="Q72" s="207">
        <f>+Q56</f>
        <v>0</v>
      </c>
      <c r="R72" s="187">
        <f>+R56</f>
        <v>3411</v>
      </c>
      <c r="S72" s="187">
        <f>+S56</f>
        <v>1668489</v>
      </c>
      <c r="T72" s="216">
        <v>0.03204398633251767</v>
      </c>
      <c r="U72" s="115" t="s">
        <v>107</v>
      </c>
    </row>
    <row r="73" spans="1:21" s="4" customFormat="1" ht="12.75">
      <c r="A73" s="89"/>
      <c r="B73" s="69" t="s">
        <v>114</v>
      </c>
      <c r="C73" s="122"/>
      <c r="D73" s="124"/>
      <c r="E73" s="125"/>
      <c r="F73" s="126"/>
      <c r="G73" s="127"/>
      <c r="H73" s="122"/>
      <c r="I73" s="127"/>
      <c r="J73" s="127"/>
      <c r="K73" s="127"/>
      <c r="L73" s="122"/>
      <c r="M73" s="127"/>
      <c r="N73" s="122"/>
      <c r="O73" s="210"/>
      <c r="P73" s="211"/>
      <c r="Q73" s="210"/>
      <c r="R73" s="212"/>
      <c r="S73" s="188"/>
      <c r="T73" s="217"/>
      <c r="U73" s="128" t="s">
        <v>114</v>
      </c>
    </row>
    <row r="74" spans="1:21" s="4" customFormat="1" ht="28.5" customHeight="1" thickBot="1">
      <c r="A74" s="89"/>
      <c r="B74" s="70" t="s">
        <v>115</v>
      </c>
      <c r="C74" s="54">
        <f>SUM(C65:C72)</f>
        <v>21584814</v>
      </c>
      <c r="D74" s="60">
        <v>-0.01201077519442294</v>
      </c>
      <c r="E74" s="36">
        <f>SUM(E65:E72)</f>
        <v>10027946</v>
      </c>
      <c r="F74" s="105">
        <v>-0.08517572557094492</v>
      </c>
      <c r="G74" s="36"/>
      <c r="H74" s="54">
        <f aca="true" t="shared" si="32" ref="H74:N74">SUM(H65:H72)</f>
        <v>4295078</v>
      </c>
      <c r="I74" s="54">
        <f t="shared" si="32"/>
        <v>35907838</v>
      </c>
      <c r="J74" s="54">
        <f t="shared" si="32"/>
        <v>42885</v>
      </c>
      <c r="K74" s="53">
        <f t="shared" si="32"/>
        <v>1961429</v>
      </c>
      <c r="L74" s="54">
        <f>SUM(L65:L72)</f>
        <v>2968</v>
      </c>
      <c r="M74" s="53">
        <f t="shared" si="32"/>
        <v>2007282</v>
      </c>
      <c r="N74" s="276">
        <f t="shared" si="32"/>
        <v>37915120</v>
      </c>
      <c r="O74" s="189">
        <f>SUM(O65:O72)</f>
        <v>745369</v>
      </c>
      <c r="P74" s="189">
        <f>SUM(P65:P72)</f>
        <v>36653207</v>
      </c>
      <c r="Q74" s="189">
        <f>SUM(Q65:Q72)</f>
        <v>17368</v>
      </c>
      <c r="R74" s="189">
        <f>SUM(R65:R72)</f>
        <v>2024650</v>
      </c>
      <c r="S74" s="277">
        <f>SUM(S66:S72)</f>
        <v>38677857</v>
      </c>
      <c r="T74" s="216">
        <v>-0.040770884979799894</v>
      </c>
      <c r="U74" s="118" t="s">
        <v>114</v>
      </c>
    </row>
    <row r="75" spans="1:21" s="4" customFormat="1" ht="24">
      <c r="A75" s="89"/>
      <c r="B75" s="190" t="s">
        <v>113</v>
      </c>
      <c r="C75" s="147"/>
      <c r="D75" s="191"/>
      <c r="E75" s="192"/>
      <c r="F75" s="193"/>
      <c r="G75" s="192"/>
      <c r="H75" s="147"/>
      <c r="I75" s="147"/>
      <c r="J75" s="162"/>
      <c r="K75" s="162"/>
      <c r="L75" s="147"/>
      <c r="M75" s="162"/>
      <c r="N75" s="147"/>
      <c r="O75" s="147"/>
      <c r="P75" s="194"/>
      <c r="Q75" s="162"/>
      <c r="R75" s="147"/>
      <c r="S75" s="213"/>
      <c r="T75" s="193"/>
      <c r="U75" s="218" t="s">
        <v>113</v>
      </c>
    </row>
    <row r="76" spans="1:21" s="4" customFormat="1" ht="30" customHeight="1" thickBot="1">
      <c r="A76" s="89"/>
      <c r="B76" s="195" t="s">
        <v>109</v>
      </c>
      <c r="C76" s="146">
        <f>+C63</f>
        <v>410637</v>
      </c>
      <c r="D76" s="196">
        <v>0.11211106025603874</v>
      </c>
      <c r="E76" s="163">
        <f>+E63</f>
        <v>1423052</v>
      </c>
      <c r="F76" s="197">
        <v>0.20729406335050463</v>
      </c>
      <c r="G76" s="163"/>
      <c r="H76" s="146">
        <f aca="true" t="shared" si="33" ref="H76:N76">+H63</f>
        <v>10564</v>
      </c>
      <c r="I76" s="146">
        <f t="shared" si="33"/>
        <v>1844253</v>
      </c>
      <c r="J76" s="161">
        <f t="shared" si="33"/>
        <v>5052</v>
      </c>
      <c r="K76" s="161">
        <f t="shared" si="33"/>
        <v>74620</v>
      </c>
      <c r="L76" s="146">
        <f>+L63</f>
        <v>4</v>
      </c>
      <c r="M76" s="163">
        <f t="shared" si="33"/>
        <v>79676</v>
      </c>
      <c r="N76" s="146">
        <f t="shared" si="33"/>
        <v>1923929</v>
      </c>
      <c r="O76" s="146">
        <f>+O63</f>
        <v>1997</v>
      </c>
      <c r="P76" s="198">
        <f>P63</f>
        <v>1846250</v>
      </c>
      <c r="Q76" s="161">
        <f>+Q63</f>
        <v>3147</v>
      </c>
      <c r="R76" s="146">
        <f>+R63</f>
        <v>82823</v>
      </c>
      <c r="S76" s="146">
        <f>+S63</f>
        <v>1929073</v>
      </c>
      <c r="T76" s="197">
        <v>0.1699789545187135</v>
      </c>
      <c r="U76" s="219" t="s">
        <v>109</v>
      </c>
    </row>
    <row r="77" spans="1:21" s="2" customFormat="1" ht="30.75" customHeight="1" thickBot="1">
      <c r="A77" s="7"/>
      <c r="B77" s="88" t="s">
        <v>102</v>
      </c>
      <c r="C77" s="55">
        <f>SUM(C74:C76)</f>
        <v>21995451</v>
      </c>
      <c r="D77" s="106">
        <v>-0.009947850820677662</v>
      </c>
      <c r="E77" s="37">
        <f>SUM(E74:E76)</f>
        <v>11450998</v>
      </c>
      <c r="F77" s="106">
        <v>-0.05677963539843798</v>
      </c>
      <c r="G77" s="37"/>
      <c r="H77" s="55">
        <f aca="true" t="shared" si="34" ref="H77:R77">SUM(H74:H76)</f>
        <v>4305642</v>
      </c>
      <c r="I77" s="160">
        <f t="shared" si="34"/>
        <v>37752091</v>
      </c>
      <c r="J77" s="107">
        <f t="shared" si="34"/>
        <v>47937</v>
      </c>
      <c r="K77" s="37">
        <f t="shared" si="34"/>
        <v>2036049</v>
      </c>
      <c r="L77" s="55">
        <f t="shared" si="34"/>
        <v>2972</v>
      </c>
      <c r="M77" s="164">
        <f t="shared" si="34"/>
        <v>2086958</v>
      </c>
      <c r="N77" s="148">
        <f t="shared" si="34"/>
        <v>39839049</v>
      </c>
      <c r="O77" s="199">
        <f t="shared" si="34"/>
        <v>747366</v>
      </c>
      <c r="P77" s="199">
        <f t="shared" si="34"/>
        <v>38499457</v>
      </c>
      <c r="Q77" s="108">
        <f t="shared" si="34"/>
        <v>20515</v>
      </c>
      <c r="R77" s="148">
        <f t="shared" si="34"/>
        <v>2107473</v>
      </c>
      <c r="S77" s="56">
        <f>SUM(S74:S76)</f>
        <v>40606930</v>
      </c>
      <c r="T77" s="197">
        <v>-0.03249160728445703</v>
      </c>
      <c r="U77" s="119" t="s">
        <v>102</v>
      </c>
    </row>
    <row r="78" spans="1:21" s="4" customFormat="1" ht="12">
      <c r="A78" s="7"/>
      <c r="B78" s="6"/>
      <c r="C78" s="5"/>
      <c r="D78" s="63"/>
      <c r="E78" s="16"/>
      <c r="F78" s="61"/>
      <c r="G78" s="16"/>
      <c r="H78" s="16"/>
      <c r="I78" s="149"/>
      <c r="J78" s="5"/>
      <c r="K78" s="16"/>
      <c r="L78" s="16"/>
      <c r="M78" s="149"/>
      <c r="N78" s="149"/>
      <c r="O78" s="200"/>
      <c r="P78" s="201"/>
      <c r="Q78" s="16"/>
      <c r="R78" s="149"/>
      <c r="S78" s="16"/>
      <c r="T78" s="59"/>
      <c r="U78" s="2"/>
    </row>
    <row r="79" spans="1:21" s="4" customFormat="1" ht="15.75">
      <c r="A79" s="7"/>
      <c r="B79" s="2"/>
      <c r="C79" s="16"/>
      <c r="D79" s="58"/>
      <c r="E79" s="16"/>
      <c r="F79" s="61"/>
      <c r="G79" s="16"/>
      <c r="H79" s="16"/>
      <c r="I79" s="149"/>
      <c r="J79" s="16"/>
      <c r="K79" s="16"/>
      <c r="L79" s="16"/>
      <c r="M79" s="149"/>
      <c r="N79" s="149"/>
      <c r="O79" s="200"/>
      <c r="P79" s="201"/>
      <c r="Q79" s="16"/>
      <c r="R79" s="149"/>
      <c r="S79" s="16"/>
      <c r="T79" s="59"/>
      <c r="U79" s="2"/>
    </row>
    <row r="80" spans="1:21" s="4" customFormat="1" ht="15.75">
      <c r="A80" s="7"/>
      <c r="B80" s="2"/>
      <c r="C80" s="16"/>
      <c r="D80" s="58"/>
      <c r="E80" s="16"/>
      <c r="F80" s="61"/>
      <c r="G80" s="16"/>
      <c r="H80" s="16"/>
      <c r="I80" s="149"/>
      <c r="J80" s="16"/>
      <c r="K80" s="16"/>
      <c r="L80" s="16"/>
      <c r="M80" s="149"/>
      <c r="N80" s="149"/>
      <c r="O80" s="200"/>
      <c r="P80" s="201"/>
      <c r="Q80" s="16"/>
      <c r="R80" s="149"/>
      <c r="S80" s="16"/>
      <c r="T80" s="59"/>
      <c r="U80" s="2"/>
    </row>
    <row r="81" spans="1:20" ht="15.75">
      <c r="A81" s="7"/>
      <c r="C81" s="16"/>
      <c r="D81" s="59"/>
      <c r="E81" s="16"/>
      <c r="F81" s="61"/>
      <c r="G81" s="16"/>
      <c r="H81" s="16"/>
      <c r="I81" s="149"/>
      <c r="J81" s="16"/>
      <c r="K81" s="16"/>
      <c r="L81" s="16"/>
      <c r="M81" s="149"/>
      <c r="N81" s="149"/>
      <c r="O81" s="200"/>
      <c r="P81" s="201"/>
      <c r="Q81" s="16"/>
      <c r="R81" s="149"/>
      <c r="S81" s="16"/>
      <c r="T81" s="59"/>
    </row>
    <row r="82" spans="1:20" ht="15.75">
      <c r="A82" s="7"/>
      <c r="C82" s="16"/>
      <c r="D82" s="59"/>
      <c r="E82" s="16"/>
      <c r="F82" s="61"/>
      <c r="G82" s="16"/>
      <c r="H82" s="16"/>
      <c r="I82" s="149"/>
      <c r="J82" s="16"/>
      <c r="K82" s="16"/>
      <c r="L82" s="16"/>
      <c r="M82" s="149"/>
      <c r="N82" s="149"/>
      <c r="O82" s="200"/>
      <c r="P82" s="201"/>
      <c r="Q82" s="16"/>
      <c r="R82" s="149"/>
      <c r="S82" s="16"/>
      <c r="T82" s="59"/>
    </row>
    <row r="83" spans="1:20" ht="15.75">
      <c r="A83" s="7"/>
      <c r="C83" s="16"/>
      <c r="D83" s="59"/>
      <c r="E83" s="16"/>
      <c r="F83" s="61"/>
      <c r="G83" s="16"/>
      <c r="H83" s="16"/>
      <c r="I83" s="149"/>
      <c r="J83" s="16"/>
      <c r="K83" s="16"/>
      <c r="L83" s="16"/>
      <c r="M83" s="149"/>
      <c r="N83" s="149"/>
      <c r="O83" s="200"/>
      <c r="P83" s="201"/>
      <c r="Q83" s="16"/>
      <c r="R83" s="149"/>
      <c r="S83" s="16"/>
      <c r="T83" s="59"/>
    </row>
    <row r="84" spans="1:20" ht="15.75">
      <c r="A84" s="7"/>
      <c r="C84" s="16"/>
      <c r="D84" s="59"/>
      <c r="E84" s="16"/>
      <c r="F84" s="61"/>
      <c r="G84" s="16"/>
      <c r="H84" s="16"/>
      <c r="I84" s="149"/>
      <c r="J84" s="16"/>
      <c r="K84" s="16"/>
      <c r="L84" s="16"/>
      <c r="M84" s="149"/>
      <c r="N84" s="149"/>
      <c r="O84" s="200"/>
      <c r="P84" s="201"/>
      <c r="Q84" s="16"/>
      <c r="R84" s="149"/>
      <c r="S84" s="16"/>
      <c r="T84" s="59"/>
    </row>
    <row r="85" spans="1:16" ht="15.75">
      <c r="A85" s="7"/>
      <c r="O85" s="202"/>
      <c r="P85" s="203"/>
    </row>
    <row r="86" spans="1:16" ht="15.75">
      <c r="A86" s="7"/>
      <c r="O86" s="202"/>
      <c r="P86" s="203"/>
    </row>
    <row r="87" spans="1:16" ht="15.75">
      <c r="A87" s="7"/>
      <c r="O87" s="202"/>
      <c r="P87" s="203"/>
    </row>
    <row r="88" spans="1:16" ht="15.75">
      <c r="A88" s="7"/>
      <c r="O88" s="202"/>
      <c r="P88" s="203"/>
    </row>
    <row r="89" spans="1:16" ht="15.75">
      <c r="A89" s="7"/>
      <c r="O89" s="202"/>
      <c r="P89" s="203"/>
    </row>
    <row r="90" spans="1:16" ht="15.75">
      <c r="A90" s="7"/>
      <c r="O90" s="202"/>
      <c r="P90" s="203"/>
    </row>
    <row r="91" spans="1:16" ht="15.75">
      <c r="A91" s="7"/>
      <c r="O91" s="202"/>
      <c r="P91" s="203"/>
    </row>
    <row r="92" spans="1:16" ht="15.75">
      <c r="A92" s="7"/>
      <c r="O92" s="202"/>
      <c r="P92" s="203"/>
    </row>
    <row r="93" spans="1:16" ht="15.75">
      <c r="A93" s="7"/>
      <c r="O93" s="202"/>
      <c r="P93" s="203"/>
    </row>
    <row r="94" spans="1:16" ht="15.75">
      <c r="A94" s="7"/>
      <c r="O94" s="202"/>
      <c r="P94" s="203"/>
    </row>
    <row r="95" spans="1:16" ht="15.75">
      <c r="A95" s="7"/>
      <c r="O95" s="202"/>
      <c r="P95" s="203"/>
    </row>
    <row r="96" spans="1:16" ht="15.75">
      <c r="A96" s="7"/>
      <c r="O96" s="202"/>
      <c r="P96" s="203"/>
    </row>
    <row r="97" spans="1:16" ht="15.75">
      <c r="A97" s="7"/>
      <c r="O97" s="202"/>
      <c r="P97" s="203"/>
    </row>
    <row r="98" spans="1:16" ht="15.75">
      <c r="A98" s="7"/>
      <c r="O98" s="202"/>
      <c r="P98" s="203"/>
    </row>
    <row r="99" spans="1:16" ht="15.75">
      <c r="A99" s="7"/>
      <c r="O99" s="202"/>
      <c r="P99" s="203"/>
    </row>
    <row r="100" spans="1:16" ht="15.75">
      <c r="A100" s="7"/>
      <c r="O100" s="202"/>
      <c r="P100" s="203"/>
    </row>
    <row r="101" spans="1:16" ht="15.75">
      <c r="A101" s="7"/>
      <c r="O101" s="202"/>
      <c r="P101" s="203"/>
    </row>
    <row r="102" spans="15:16" ht="15.75">
      <c r="O102" s="202"/>
      <c r="P102" s="203"/>
    </row>
    <row r="103" spans="15:16" ht="15.75">
      <c r="O103" s="202"/>
      <c r="P103" s="203"/>
    </row>
    <row r="104" spans="15:16" ht="15.75">
      <c r="O104" s="202"/>
      <c r="P104" s="203"/>
    </row>
    <row r="105" spans="15:16" ht="15.75">
      <c r="O105" s="202"/>
      <c r="P105" s="203"/>
    </row>
    <row r="106" spans="15:16" ht="15.75">
      <c r="O106" s="202"/>
      <c r="P106" s="203"/>
    </row>
    <row r="107" spans="15:16" ht="15.75">
      <c r="O107" s="202"/>
      <c r="P107" s="203"/>
    </row>
    <row r="108" spans="15:16" ht="15.75">
      <c r="O108" s="202"/>
      <c r="P108" s="203"/>
    </row>
    <row r="109" spans="15:16" ht="15.75">
      <c r="O109" s="202"/>
      <c r="P109" s="203"/>
    </row>
    <row r="110" spans="15:16" ht="15.75">
      <c r="O110" s="202"/>
      <c r="P110" s="203"/>
    </row>
    <row r="111" spans="15:16" ht="15.75">
      <c r="O111" s="202"/>
      <c r="P111" s="203"/>
    </row>
    <row r="112" spans="15:16" ht="15.75">
      <c r="O112" s="202"/>
      <c r="P112" s="203"/>
    </row>
    <row r="113" spans="15:16" ht="15.75">
      <c r="O113" s="202"/>
      <c r="P113" s="203"/>
    </row>
    <row r="114" spans="15:16" ht="15.75">
      <c r="O114" s="202"/>
      <c r="P114" s="203"/>
    </row>
    <row r="115" spans="15:16" ht="15.75">
      <c r="O115" s="202"/>
      <c r="P115" s="203"/>
    </row>
    <row r="116" spans="15:16" ht="15.75">
      <c r="O116" s="202"/>
      <c r="P116" s="203"/>
    </row>
    <row r="117" spans="15:16" ht="15.75">
      <c r="O117" s="202"/>
      <c r="P117" s="203"/>
    </row>
    <row r="118" spans="15:16" ht="15.75">
      <c r="O118" s="202"/>
      <c r="P118" s="203"/>
    </row>
    <row r="119" spans="15:16" ht="15.75">
      <c r="O119" s="202"/>
      <c r="P119" s="203"/>
    </row>
    <row r="120" spans="15:16" ht="15.75">
      <c r="O120" s="202"/>
      <c r="P120" s="203"/>
    </row>
    <row r="121" spans="15:16" ht="15.75">
      <c r="O121" s="202"/>
      <c r="P121" s="203"/>
    </row>
    <row r="122" spans="15:16" ht="15.75">
      <c r="O122" s="202"/>
      <c r="P122" s="203"/>
    </row>
    <row r="123" spans="15:16" ht="15.75">
      <c r="O123" s="202"/>
      <c r="P123" s="203"/>
    </row>
    <row r="124" spans="15:16" ht="15.75">
      <c r="O124" s="202"/>
      <c r="P124" s="203"/>
    </row>
    <row r="125" spans="15:16" ht="15.75">
      <c r="O125" s="202"/>
      <c r="P125" s="203"/>
    </row>
    <row r="126" spans="15:16" ht="15.75">
      <c r="O126" s="202"/>
      <c r="P126" s="203"/>
    </row>
    <row r="127" spans="15:16" ht="15.75">
      <c r="O127" s="202"/>
      <c r="P127" s="203"/>
    </row>
    <row r="128" spans="15:16" ht="15.75">
      <c r="O128" s="202"/>
      <c r="P128" s="203"/>
    </row>
    <row r="129" spans="15:16" ht="15.75">
      <c r="O129" s="202"/>
      <c r="P129" s="203"/>
    </row>
    <row r="130" spans="15:16" ht="15.75">
      <c r="O130" s="202"/>
      <c r="P130" s="203"/>
    </row>
    <row r="131" spans="15:16" ht="15.75">
      <c r="O131" s="202"/>
      <c r="P131" s="203"/>
    </row>
    <row r="132" spans="15:16" ht="15.75">
      <c r="O132" s="202"/>
      <c r="P132" s="203"/>
    </row>
    <row r="133" spans="15:16" ht="15.75">
      <c r="O133" s="202"/>
      <c r="P133" s="203"/>
    </row>
    <row r="134" spans="15:16" ht="15.75">
      <c r="O134" s="202"/>
      <c r="P134" s="203"/>
    </row>
    <row r="135" spans="15:16" ht="15.75">
      <c r="O135" s="202"/>
      <c r="P135" s="203"/>
    </row>
    <row r="136" spans="15:16" ht="15.75">
      <c r="O136" s="202"/>
      <c r="P136" s="203"/>
    </row>
    <row r="137" spans="15:16" ht="15.75">
      <c r="O137" s="202"/>
      <c r="P137" s="203"/>
    </row>
    <row r="138" spans="15:16" ht="15.75">
      <c r="O138" s="202"/>
      <c r="P138" s="203"/>
    </row>
    <row r="139" spans="15:16" ht="15.75">
      <c r="O139" s="202"/>
      <c r="P139" s="203"/>
    </row>
    <row r="140" spans="15:16" ht="15.75">
      <c r="O140" s="202"/>
      <c r="P140" s="203"/>
    </row>
    <row r="141" spans="15:16" ht="15.75">
      <c r="O141" s="202"/>
      <c r="P141" s="203"/>
    </row>
    <row r="142" spans="15:16" ht="15.75">
      <c r="O142" s="202"/>
      <c r="P142" s="203"/>
    </row>
    <row r="143" spans="15:16" ht="15.75">
      <c r="O143" s="202"/>
      <c r="P143" s="203"/>
    </row>
    <row r="144" spans="15:16" ht="15.75">
      <c r="O144" s="202"/>
      <c r="P144" s="203"/>
    </row>
    <row r="145" spans="15:16" ht="15.75">
      <c r="O145" s="202"/>
      <c r="P145" s="203"/>
    </row>
    <row r="146" spans="15:16" ht="15.75">
      <c r="O146" s="202"/>
      <c r="P146" s="203"/>
    </row>
    <row r="147" spans="15:16" ht="15.75">
      <c r="O147" s="202"/>
      <c r="P147" s="203"/>
    </row>
  </sheetData>
  <printOptions horizontalCentered="1"/>
  <pageMargins left="0" right="0" top="0.1968503937007874" bottom="0" header="0.1968503937007874" footer="0"/>
  <pageSetup fitToWidth="2" orientation="portrait" paperSize="9" r:id="rId2"/>
  <ignoredErrors>
    <ignoredError sqref="N56 I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svein.kristoffersen</cp:lastModifiedBy>
  <cp:lastPrinted>2005-04-26T08:37:31Z</cp:lastPrinted>
  <dcterms:created xsi:type="dcterms:W3CDTF">1998-04-30T09:42:14Z</dcterms:created>
  <dcterms:modified xsi:type="dcterms:W3CDTF">2010-02-19T09:27:39Z</dcterms:modified>
  <cp:category/>
  <cp:version/>
  <cp:contentType/>
  <cp:contentStatus/>
</cp:coreProperties>
</file>